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35113642w\Desktop\GAMEZ - NUCLEAR\PO-OBRA REF ESPAIS SALA DE TREBALL P.BAIXA HG\"/>
    </mc:Choice>
  </mc:AlternateContent>
  <bookViews>
    <workbookView xWindow="0" yWindow="0" windowWidth="29010" windowHeight="12090"/>
  </bookViews>
  <sheets>
    <sheet name="Ful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5" i="1" l="1"/>
  <c r="G217" i="1" l="1"/>
  <c r="G220" i="1" s="1"/>
  <c r="G199" i="1" l="1"/>
  <c r="G184" i="1"/>
  <c r="G56" i="1" l="1"/>
  <c r="G53" i="1"/>
  <c r="G47" i="1"/>
  <c r="G18" i="1"/>
  <c r="G15" i="1"/>
  <c r="G12" i="1"/>
  <c r="G21" i="1" l="1"/>
  <c r="G209" i="1"/>
  <c r="G206" i="1"/>
  <c r="G196" i="1"/>
  <c r="G193" i="1"/>
  <c r="G190" i="1"/>
  <c r="G187" i="1"/>
  <c r="G181" i="1"/>
  <c r="G178" i="1"/>
  <c r="G175" i="1"/>
  <c r="G172" i="1"/>
  <c r="G164" i="1"/>
  <c r="G161" i="1"/>
  <c r="G153" i="1"/>
  <c r="G150" i="1"/>
  <c r="G141" i="1"/>
  <c r="G138" i="1"/>
  <c r="G135" i="1"/>
  <c r="G126" i="1"/>
  <c r="G123" i="1"/>
  <c r="G120" i="1"/>
  <c r="G112" i="1"/>
  <c r="G109" i="1"/>
  <c r="G106" i="1"/>
  <c r="G103" i="1"/>
  <c r="G100" i="1"/>
  <c r="G97" i="1"/>
  <c r="G94" i="1"/>
  <c r="G91" i="1"/>
  <c r="G88" i="1"/>
  <c r="G156" i="1" l="1"/>
  <c r="G212" i="1"/>
  <c r="G202" i="1"/>
  <c r="G129" i="1"/>
  <c r="G167" i="1"/>
  <c r="G115" i="1"/>
  <c r="G144" i="1"/>
  <c r="G79" i="1"/>
  <c r="G82" i="1" s="1"/>
  <c r="G71" i="1"/>
  <c r="G68" i="1"/>
  <c r="G62" i="1"/>
  <c r="G59" i="1"/>
  <c r="G50" i="1"/>
  <c r="G44" i="1"/>
  <c r="G41" i="1"/>
  <c r="G38" i="1"/>
  <c r="G29" i="1"/>
  <c r="G26" i="1"/>
  <c r="G74" i="1" l="1"/>
  <c r="G32" i="1"/>
  <c r="G224" i="1" l="1"/>
  <c r="E228" i="1"/>
  <c r="G228" i="1" s="1"/>
  <c r="E226" i="1"/>
  <c r="G226" i="1" s="1"/>
  <c r="G231" i="1" l="1"/>
  <c r="E233" i="1" s="1"/>
  <c r="G233" i="1" s="1"/>
  <c r="G235" i="1" s="1"/>
</calcChain>
</file>

<file path=xl/sharedStrings.xml><?xml version="1.0" encoding="utf-8"?>
<sst xmlns="http://schemas.openxmlformats.org/spreadsheetml/2006/main" count="309" uniqueCount="205">
  <si>
    <t>HOSPITAL UNIVERSITARI VALL HEBRON</t>
  </si>
  <si>
    <t>PRESSUPOST</t>
  </si>
  <si>
    <t>CODI</t>
  </si>
  <si>
    <t>U.A.</t>
  </si>
  <si>
    <t>Partida</t>
  </si>
  <si>
    <t>Amidament</t>
  </si>
  <si>
    <t>Preu</t>
  </si>
  <si>
    <t>Import</t>
  </si>
  <si>
    <t>01</t>
  </si>
  <si>
    <t>Pa</t>
  </si>
  <si>
    <t>02</t>
  </si>
  <si>
    <t>u</t>
  </si>
  <si>
    <t>03</t>
  </si>
  <si>
    <t>04</t>
  </si>
  <si>
    <t>CAPÍTOL</t>
  </si>
  <si>
    <t>Treballs previs i enderrocs</t>
  </si>
  <si>
    <t>Mesures Nosocomials</t>
  </si>
  <si>
    <t>Envà nosocomial</t>
  </si>
  <si>
    <t>Envà de plaques de guix laminat format per estructura senzilla normal amb perfileria de planxa d'acer galvanitzat, muntants cada 400 mm de 70 mm d'amplària i canals de 70 mm d'amplària, 1 placa tipus estàndard (A) de 12,5 mm de gruix, fixades mecànicament. Inclòs tapat de tots els possibles passos en juntes i fins a forjat per evitar la transmissió de pols. (P-32)</t>
  </si>
  <si>
    <t>Catifa descontaminant 45x90cm/60 fulls</t>
  </si>
  <si>
    <t>Catifa descontaminant antibacteriana per a neteja de soles de sabates i 
rodes mentre llisquen per sobre de la catifa, de 45x90 cm i 60 fulls de 
polietilè autoadhesives, tipus 3M Nomad o equivalent, muntada al 
paviment i amb el desmuntatge inclòs (P - 30)</t>
  </si>
  <si>
    <t>U</t>
  </si>
  <si>
    <t>Porta metàl.,1bat.,80x210cm,col</t>
  </si>
  <si>
    <t xml:space="preserve">Porta de xapa, una fulla batent, per a una llum de 80x210 cm,col·locada 
(P - 10)
</t>
  </si>
  <si>
    <t>Enderrocs</t>
  </si>
  <si>
    <t>Enderrocs/desmuntatges puntuals</t>
  </si>
  <si>
    <t xml:space="preserve">Càrr.manuals residus inerts o no especials instal.gestió residus,contenidor 
12m3 </t>
  </si>
  <si>
    <t>Càrrega amb mitjans manuals i transport de residus inerts o no especials 
a instal·lació autoritzada de gestió de residus, amb contenidor de 12 m3 
de capacitat.
Inclòs, disposició controlada en dipòsit autoritzat inclòs el cànon sobre la 
deposició controlada dels residus de la construcció, segons la LLEI 
8/2008, de residus barrejats inerts amb una densitat 1 t/m3, procedents de 
construcció o demolició, amb codi 17 01 07 segons la Llista Europea de 
Residus
 (P - 1)</t>
  </si>
  <si>
    <t>Tancaments i revestiments interiors</t>
  </si>
  <si>
    <t>Porta marca MANUSA o equivalent 1 fulla corredissa</t>
  </si>
  <si>
    <t>Pintat de parament vertical de guix, amb pintura plàstica amb acabat llis, 
amb una capa segelladora i dues d'acabat. S'inclou base d'imprimació en 
cas necessari. (P - 34)</t>
  </si>
  <si>
    <t xml:space="preserve">Bastiment de base per a porta metàl·lica, de tub d'acer galvanitzat de 
secció 60x20 mm2. </t>
  </si>
  <si>
    <t>Bastiment de base per a porta automàtica, format per muntats de tub 
d'acer galvanitzat de secció 60x20 mm2 i travesser superior de tub d'acer 
galvanitzat de secció 60x140 mm2 (P - 8)</t>
  </si>
  <si>
    <t xml:space="preserve">Emmarcat de cel ras, d'amplades diverses (entre 15 i 60 cm), de placa de 
guix laminat hidròfuga (H) </t>
  </si>
  <si>
    <t xml:space="preserve">Emmarcat de cel ras, d'amplades diverses (entre 15 i 60 cm), de placa de 
guix laminat hidròfuga (H) i gruix 15 mm, amb vora afinada (BA), segons 
la norma UNE-EN 520, entramat d'acer galvanitzat format per perfils 
principals col·locats cada 1000 mm i perfils secundaris col·locats cada 600 
mm fixats al sostre mitjançant vareta de suspensió cada 1,2 m, per a una 
alçària de cel ras de 4 m com a màxim, inclou perfil perimetral Z tipus 
PLACOLISTEL 105, o equivalent, de 25x11x25 mm (P - 33)
</t>
  </si>
  <si>
    <t>Cel ras registrable de plaques amb acabat vinílic facilment netejables, 
600x 600 mm i 12,5 mm de gruix , sistema desmuntable amb estructura 
d'acer galvanitzat semi-ocult format per perfils principals amb forma de T 
invertida de 24 mm de base col·locats cada 1.2 m i fixats al sostre 
mitjançant vareta de suspensió cada 1.2 m, amb perfils secundaris 
col·locats formant retícula de 600x 600 mm, per a una alçària de cel ras 
de 4 m com a màxim, inclou tractament anitbacterià. Inclou i l'acabat pintat 
amb pintura plàstica. Així com la resta de treballs i/o materials auxiliars 
necessaris per a deixar el conjunt de la partida totalment enllestida. Inclou 
part proporcional de perfils de reforç per a col·locació de riells per 
equipament. (P - 2)</t>
  </si>
  <si>
    <t xml:space="preserve">Pintat de parament horitzontal interior, amb pintura plàstica fungistàtica i 
bacterioestàtica </t>
  </si>
  <si>
    <t xml:space="preserve">Sòcol d'espuma de poliureta (PU) </t>
  </si>
  <si>
    <t xml:space="preserve">Tapajunts de paviment, amb perfil simple d'alumini. (P - 36)
</t>
  </si>
  <si>
    <t>Obertura de regata en paret de maó foradat, amb mitjans mecànics i 
tapada amb morter de ciment 1:4 (P - 48)</t>
  </si>
  <si>
    <t xml:space="preserve">Interruptor auto.magnet.,I=16A,PIA 
corbaC,(2P),tall=6000A/10kA,2mòd.DIN,munt.perf.DIN </t>
  </si>
  <si>
    <t>Interruptor auto.magnet.,I=10A,PIA 
corbaC,(2P),tall=6000A/10kA,2mòd.DIN,munt.perf.DIN</t>
  </si>
  <si>
    <t>Interruptor automàtic magnetotèrmic de 10 A d'intensitat nominal, tipus 
PIA corba C, bipolar (2P), de 6000 A de poder de tall segons UNE-EN 
60898 i de 10 kA de poder de tall segons UNE-EN 60947-2, de 2 mòduls 
DIN de 18 mm d'amplària, muntat en perfil DIN (P - 15)</t>
  </si>
  <si>
    <t>Kit caixa de paret per encastar amb mecanismes, amb caixetí per 
encastar, per a KIT de 3 mòduls, amb dos bases dobles elèctriques 
normals, i placa de veu i dades doble per a 2 connectors RJ45 format 
Universal cada placa, cat 6A UTP. Instal.lada i comprovada.
Inclou caixa d'encastar, part proporcional de cablejat i altres elements 
necessaris per deixar la partida acabada. (P - 13)</t>
  </si>
  <si>
    <t>Kit caixa de paret per encastar, amb caixetí per encastar, per a KIT de 3 
mòduls</t>
  </si>
  <si>
    <t>Canal alumini,p/adapt.mecan.,ampl.=100mm,fond.=50mm,IP4X,IK07,obertura 
tapa a/eina especial,UNE-EN 5</t>
  </si>
  <si>
    <t xml:space="preserve">Presa corrent LEGRAND Mosaic </t>
  </si>
  <si>
    <t>Presa de corrent LEGRAND Mosaic, de color blanc, bipolar amb presa de 
terra lateral (2P+T), 16 A 250 V, per a encastar.
Inclou caixa d'encastar, part proporcional de cablejat i altres elements 
necessaris per deixar la partida acabada. (P - 18)</t>
  </si>
  <si>
    <t xml:space="preserve">Regulador comm.giratori,tipus univ.,resistives,1000W,230V,a/tapa,preu 
mitjà,encastat </t>
  </si>
  <si>
    <t>Regulador-interruptor amb commandament giratori, de tipus universal, per 
a càrregues resistives de fins a 1000 W de potència i 230 V de tensió 
d'alimentació, amb tapa, preu mitjà, encastat.
Inclou caixa d'encastar, part proporcional de cablejat i altres elements 
necessaris per deixar la partida acabada. (P - 40)</t>
  </si>
  <si>
    <t>Treballs a realitzar per connexions i desconnexions de quadres existents, 
possibles desviaments d'instal·lacions existents per passos de safates, 
conductes o instal·lacions de clima, telecomunicacions fluid, fontaneria, 
sanejament, etc (totes incloses) i modificació del traçat actual, tot protegint 
les instal·lacions existents per a que continuen en funcionament sense 
alterar el correcte funcionament de l'Hospital, tot segons Reglamentació 
Vigent i Direcció Facultativa (mà d'obra inclosa) (P - 14)</t>
  </si>
  <si>
    <t>Lluminària d'emergència</t>
  </si>
  <si>
    <t>Pantalla 600x600mm regulable</t>
  </si>
  <si>
    <t>Lluminària d'encastar o suspendre model PLAT G3, de la marca LAMP. 
Intensitat regulable. Fabricada en acer pintat en blanc mat i amb difusor 
opal de policarbonat. 
Model amb LED MID-POWER, temperatura de color 4000K i CRI 80. 
Equip electrònic incorporat. 
Amb un grau de protecció IP40 (part no encastat) i IP20 (part encastat), 
IK06. Classe d´aïllament II. 
Seguretat fotobiològica grup 0. Hores de vida: 70.000h L80 B10.
Instal·lat i col·locat.
Inclou part proporcional de cablejat i altres elements necessaris per 
deixar la partida acabada. (P - 42)</t>
  </si>
  <si>
    <t xml:space="preserve">Tira led regulable sota prestatgeria </t>
  </si>
  <si>
    <t xml:space="preserve">TOTAL </t>
  </si>
  <si>
    <t>Rack, dades</t>
  </si>
  <si>
    <t>Certificació de punt de veu/dades segons normariva i etiquetatge.</t>
  </si>
  <si>
    <t>Certificació de punt de veu/dades segons normariva i etiquetatge. (P - 25)</t>
  </si>
  <si>
    <t>Connexió i programació de la instal·lació de control d'accés a la 
instal·lació general de l'edifici i integració al sistema de seguretat existent 
al centre de control (DESICO). Inclou ampliació llicències de DESICO i 
HIKVISION, accessoris necessaris per la connexió, posada en marxa i 
programació. (P - 22)</t>
  </si>
  <si>
    <t>Recol·locació de detector existent i part proporcional de cablejat i 
elements necessaris. Totalment instal·lat, programat i funcionant. (P - 21)</t>
  </si>
  <si>
    <t>Connexió i programació de la instal·lació de detecció d'incendis a la 
central d'incendis principal de l'hospital i integració amb el sistema 
DESICO. Inclou accessoris necessaris per la connexió i posada en marxa, 
posta en servei, programació, parametrització en sistema de gestió i 
proves de la instal·lació de detecció. (P - 20)</t>
  </si>
  <si>
    <t>Armari alt</t>
  </si>
  <si>
    <t>Mòdul de guixeta</t>
  </si>
  <si>
    <t>Mòdul de guixeta entre prestatgeries, de 40cm d'alt, 45cm d'amplada i 40 
cm de fons, amb una porta amb clau o codi, construïda en tauler 
aglomerat hidròfug acabat amb melamina per les dues cares, a escollir 
per la Direcció facultativa, amb portes de 16 mm de gruix, amb cantells 
xapats, sostre, base i laterals de 16 mm i frontal perforat per a ventilació 
de 4 mm de gruix. Equipada amb frontisses anti-vandàliques d'acer 
inoxidable, amb potes regulables de PVC, fixat mecànicament a la paret.
 (P - 45)</t>
  </si>
  <si>
    <t>Taulell</t>
  </si>
  <si>
    <t>Moble amb calaixeres</t>
  </si>
  <si>
    <t>Estores</t>
  </si>
  <si>
    <t xml:space="preserve">Paracops protecció portes corredisses. </t>
  </si>
  <si>
    <t>Subministre i col·locació de paracops per a llits o camilles de protecció de 
portes corredisses, d'acer inoxidable 1.4301 (AISI 304) de 50 mm de 
diàmetre i 3mm de gruix, acabat polit i abrillantat, amb muntants de tub 
rodó de 40 mm cada 90 o 100cm de 10cm d'alçada, de 120cm 
d'allargada, fixades mecànicament a paviment amb tac d'acer, volandera i 
femella. Inclou part proporcional de taps terminals als extrems, angles de 
gir i platines d'unió entre perfils. (P - 12)</t>
  </si>
  <si>
    <t xml:space="preserve">Prestatgeria </t>
  </si>
  <si>
    <t>Penjador roba acer inoxidable,vertical amb fix.mecàniques</t>
  </si>
  <si>
    <t>Suport CPU amb rodes</t>
  </si>
  <si>
    <t>Suport CPU amb 4 rodes, 2 d'elles amb fre. Metal·lic amb revestiment en 
pols. Amplada ajustable per a CPU entre 24 i 34cm d'ample. (P - 46)</t>
  </si>
  <si>
    <t xml:space="preserve">Safata pasacables </t>
  </si>
  <si>
    <t>ml</t>
  </si>
  <si>
    <t>Partida alçada d'abonament íntegre en concepte d'ajuts</t>
  </si>
  <si>
    <t>Partida alçada d'abonament íntegre en concepte d'ajuts. (P - 43)</t>
  </si>
  <si>
    <t>Partida alçada de seguretat i salut</t>
  </si>
  <si>
    <t>TOTAL</t>
  </si>
  <si>
    <t xml:space="preserve">Bomba part.casset. 4 vies,600x600mm,4.7 a 5.2kW/5.2 a 
5.7kW,A/A+230V,R410A,encast.cel ras </t>
  </si>
  <si>
    <t xml:space="preserve">Pressa de dades amb conexcionat sense eines, sense pantalla en format 
Keystone RJ45 amb obertura en </t>
  </si>
  <si>
    <t>Partida alçada de material i documentació referent a seguretat i salut</t>
  </si>
  <si>
    <t>Obra civil</t>
  </si>
  <si>
    <t>m2</t>
  </si>
  <si>
    <t>m</t>
  </si>
  <si>
    <t>Instal·lacions</t>
  </si>
  <si>
    <t>Enllumenat</t>
  </si>
  <si>
    <t>Telecomunicacions, Audiovisuals i Seguretat</t>
  </si>
  <si>
    <t>00</t>
  </si>
  <si>
    <t>Climatització</t>
  </si>
  <si>
    <t>Electricitat</t>
  </si>
  <si>
    <t>Control d'accés</t>
  </si>
  <si>
    <t>05</t>
  </si>
  <si>
    <t>Protecció contra incendis i evacuació</t>
  </si>
  <si>
    <t>Equipament</t>
  </si>
  <si>
    <t>Mobiliari i serralleria</t>
  </si>
  <si>
    <t>VV</t>
  </si>
  <si>
    <t>Ajudes i SiS</t>
  </si>
  <si>
    <t>pa</t>
  </si>
  <si>
    <t xml:space="preserve">Detector òptic de fum analògic </t>
  </si>
  <si>
    <t>SALA TREBALL MEDICINA NUCLEAR PLANTA BAIXA</t>
  </si>
  <si>
    <t>SUBCAPÍTOL</t>
  </si>
  <si>
    <t>TÍTOL</t>
  </si>
  <si>
    <t>00.01.01</t>
  </si>
  <si>
    <t>00.01.02</t>
  </si>
  <si>
    <t>00.01.03</t>
  </si>
  <si>
    <t>00.02.01</t>
  </si>
  <si>
    <t>00.02.02</t>
  </si>
  <si>
    <t>01.01.01</t>
  </si>
  <si>
    <t>01.01.02</t>
  </si>
  <si>
    <t>01.01.03</t>
  </si>
  <si>
    <t>01.01.04</t>
  </si>
  <si>
    <t>01.01.05</t>
  </si>
  <si>
    <t>01.01.06</t>
  </si>
  <si>
    <t>01.01.07</t>
  </si>
  <si>
    <t>01.01.08</t>
  </si>
  <si>
    <t>01.01.09</t>
  </si>
  <si>
    <t>01.01.10</t>
  </si>
  <si>
    <t>01.01.11</t>
  </si>
  <si>
    <t>01.01.12</t>
  </si>
  <si>
    <t>02.01.01</t>
  </si>
  <si>
    <t>02.02.01</t>
  </si>
  <si>
    <t>02.02.02</t>
  </si>
  <si>
    <t>02.02.03</t>
  </si>
  <si>
    <t>02.02.04</t>
  </si>
  <si>
    <t>02.02.05</t>
  </si>
  <si>
    <t>02.02.06</t>
  </si>
  <si>
    <t>02.02.07</t>
  </si>
  <si>
    <t>02.02.08</t>
  </si>
  <si>
    <t>02.02.09</t>
  </si>
  <si>
    <t>02.03.01</t>
  </si>
  <si>
    <t>02.03.02</t>
  </si>
  <si>
    <t>02.03.03</t>
  </si>
  <si>
    <t>02.04.01.01</t>
  </si>
  <si>
    <t>02.04.01.02</t>
  </si>
  <si>
    <t>02.04.01.03</t>
  </si>
  <si>
    <t>02.04.02.01</t>
  </si>
  <si>
    <t>02.04.02.02</t>
  </si>
  <si>
    <t>02.05.01</t>
  </si>
  <si>
    <t>02.05.02</t>
  </si>
  <si>
    <t>03.01.01</t>
  </si>
  <si>
    <t>03.01.02</t>
  </si>
  <si>
    <t>03.01.03</t>
  </si>
  <si>
    <t>03.01.04</t>
  </si>
  <si>
    <t>03.01.08</t>
  </si>
  <si>
    <t>03.01.07</t>
  </si>
  <si>
    <t>03.01.06</t>
  </si>
  <si>
    <t>03.01.05</t>
  </si>
  <si>
    <t>03.01.09</t>
  </si>
  <si>
    <t>03.01.10</t>
  </si>
  <si>
    <t>VV.01</t>
  </si>
  <si>
    <t xml:space="preserve">Cel ras registrable de plaques amb acabat vinílic facilment netejables, 
600x 600 mm i 12,5 mm </t>
  </si>
  <si>
    <t>Bomba de calor partida d'expansió directa amb condensació per aire, amb 
una unitat interior de tipus cassette de 4 vies, dimensions de 
l'encastament de 600x600 mm, potència frigorífica nominal de 4.7 a 5.2 
kW, potència calorífica nominal de 5.2 a 5.7 kW, amb uns coeficients 
d'eficiència energètica estacionals SEER de 5.1 a 5.6 (A) i SCOP de 4 a 
4.6 (A+) segons REGLAMENTO (UE) 206/2012, alimentació elèctrica 
monofàsica de 230 V, motor tipus DC Inverter i compressor tipus hermètic 
rotatiu, gas refrigerant R410A, nivell de potència acústica segons 
REGLAMENTO (UE) 206/2012, de preu mitjà, encastada en el cel ras.
Inclou subestructures d'ancoratge a paret i forjat, cablejat, desguàs d 
32/40 mm, amb part proporcional de tub pp autoextingible connectat a un 
sifó o a un ramal general de pp autoextingible, i altres elements 
necessaris per deixar la partida acabada. (P - 37)</t>
  </si>
  <si>
    <t>Interruptor 
dif.cl.AC,gam.terc.,I=40A,(2P),0,03A,fix.inst.,2mòd.DIN,munt.perf.DIN</t>
  </si>
  <si>
    <t>Treballs a realitzar per connexions i desconnexions de quadres existents, 
possibles desviaments d'instal·lacions</t>
  </si>
  <si>
    <t>Connexió i programació de la instal·lació de control d'accés a la 
instal·lació general de l'edifici</t>
  </si>
  <si>
    <t>Subministre i col·locació de penjador de roba d'acer inoxidable col·locat 
verticalment amb fixacions mecàniques. Inclou tots els elements de remat, 
segellat i fixació, així com tots els treballs i materials auxiliars necessaris, 
forats i taps passacables, etc., per a deixar la partida d'obra totalment 
enllestida. 
Dimensions a comprovar a obra. (P - 47)</t>
  </si>
  <si>
    <t>Subministre i col·locació de safata organitzador de cables horitzontal, sota 
taulell. Acer amb revestiment en pols. Ample mínim 15cm. Fixada 
mecànicament al taulell. Inclou tots els elements de remat, segellat i 
fixació, així com tots els treballs i materials auxiliars necessaris, forats i 
taps passacables, etc., per a deixar la partida d'obra totalment enllestida. 
Dimensions a comprovar a obra. (P - 44)</t>
  </si>
  <si>
    <t xml:space="preserve">Enderroc/desmuntatge general i puntual a l’àmbit d’obra, inclou:
-Tall selectiu dels serveis i instal.lacions existents previ testeig.
-Desmuntatge i retirada del mobiliari i equipaments.
-Enderroc/desmuntatge de cel ras de qualsevol tipologia, la seva 
estructura, suports i ancoratges.
-Enderroc/desmuntatge/sanejat del total de les instal.lacions de qualsevol 
tipologia existents fora de servei, dins l’àmbit d’obra i zones annexes fins a 
derivacions principals, desmuntatge i muntatge de falsos sostres. 
-Desmuntatge de portes i marcs de qualsevol tipologia.
-Enderroc/ desmuntatge/sanejat de revestiments sobre suports que no es 
retiren.
-Enderroc/ desmuntatge/ sanejat de paviments i sòcols existents.
-Enderroc de tots els elements necessaris per la reforma.
-Classificació,confinament de la runa per al seu trasllat dins de l'hospital 
en horari determinat per l'Oficina Tècnica, baixada i càrrega amb mitjans 
manuals, transport a abocador o centre específic homologat, valorització, 
gestió,cànons i certificats, del total dels residus generats. Tot segons 
normativa vigent i directrius de l’hospital i/o la DF. </t>
  </si>
  <si>
    <t>Interruptor automàtic magnetotèrmic de 16 A d'intensitat nominal, tipus 
PIA corba C, bipolar (2P), de 6000 A de poder de tall segons UNE-EN 
60898 i de 10 kA de poder de tall segons UNE-EN 60947-2, de 2 mòduls 
DIN de 18 mm d'amplària, muntat en perfil DIN (P - 16)</t>
  </si>
  <si>
    <t>Conjunt d'elements a instal·lar en canal per a mecanismes, amb els 
següents elements:
-5 preses de corrent blanques LEGRAND Mosaic 077245
-2 preses RJ 45 blanques UTP cat 6A de 2 mòduls LEGRAND Mosaic ref. 
076574
Muntats en canal i amb tots els elements connectats.
Inclou part proporcional de cablejat i tots els elements auxiliars. (P - 17)</t>
  </si>
  <si>
    <t>Subm. i col. d'enllumenat d'emergència . Flux: 195lm. Autonomia: 1h. 
Bateria: Ni-Cd 3,6V/750mAh. Manera de funcionament: No permanent. 
Versió: Autotest. Temperatura de color: 5700K. Alimentació: 230V 
50/60Hz. Potència: 1W. Factor de potència: 0,09. Classe: II. Manera 
d'instal·lació: Empotrable. IP: 40. IK: 04. Fil incandescent: 850ºC. 
Descripció de materials: Cos: PC+ABS Autoextingible. Òptica: 
Policarbonat. Reflector: ABS Autoextingible. Grapes: Acer Inoxidable. 
Acabat: Blanc. Dimensions: 50x50x33mm, diàmetre: 50mm. Pes: 0,26kg. 
Temperatura de treball: de 5ºC a 35ºC. Fabricat segons la norma: UNE 
60598-2-22. NORMALUX model VIA R referencia VVEA. S'inclou 
làmpada, accessoris i material auxiliar de muntatge.
Inclou part proporcional de cablejat i altres elements necessaris per deixar la partida acabada. (P - 19)</t>
  </si>
  <si>
    <t>Observacions 1: REGULACIÓ 1-10V
Estructura per encastar model FIL35 REC 1680 de la marca LAMP. 
Fabricada amb extrusió d'alumini reciclat amb una taxa del 80%, amb 
difusor de policarbonat opal. 
Luminaria model LED MID-POWER, amb temperatura de 4000K amb 
CRI80 i equip electrònic regulable 1-10V incorporat. 
Amb un grau de protecció IP20, IK07. Classe d'aïllament I. Seguretat 
fotobiològica grup 0. 
Hores de vida: 50.000 L90 B10. Acabats disponibles: Blanc, negre i gris. 
Instal·lat i col·locat.
Inclou part proporcional de cablejat i altres elements necessaris per deixar la partida acabada. (P - 41)</t>
  </si>
  <si>
    <t>Panell de connexió buit amb capacitat per a 24 preses RJ45 incloent 
Categoria 6A, per a muntatge en rack de 19” i 1U d'altura, amb safata 
posterior plegable per a correcta fixació del cable i ràdio de 
curvatura. Portaetiquetas abatible que evitarà que es perdin les cobertes 
de plàstic, Referència 100-095. Ample 19” (482.5mm), altura 1u (44mm) i 
profunditat de 155 mm, pes 0,55 kg. (apte per a connector 100-182 i 100-
156) en color negre o alumini cromat, embalatge lliure de plàstic, marca 
Excel o equivalent.
Instal·lat i comprovat.(P - 26)</t>
  </si>
  <si>
    <t>Subministrament i col·locació d'armari encastat, 40cm d'ample, 60cm de 
fons i 220cm d'alt. Format per una porta batent de 19mm. Dividit 
interiorment amb dos prestatges i penjador.
Format per melamina sef hidròfuga (acabat i textura segons DF), qualitat 
estàndard. Amb tiradors d'acer inoxidable de 10 mm de diàmetre. Inclòs 
sòcol de xapa d'acer inoxidable de 2mm de gruix i 100mm d'alçada. Inclou 
tots els mecanismes, ferratges i fixacions i treballs necessaris per a deixar 
la partida totalment enllestida. (P - 9)</t>
  </si>
  <si>
    <t>Subministrament i col·locació de taulell de melamina de 80cm d'ample, 
de 30mm de gruix amb cantells arrodonits (acabat i textura segons DF) de 
qualitat estàndard (sobre i cantells), recolzat sobre potes i perfils 
perimetrals de fusta fixats mecànicament sobre parament vertical, alçada 
total del conjunt de 75 cm. Inclòs sòcol sobe taulell en tot el frontal de 7cm 
d'alçada, del mateix material que el taulell. Inclou tots els elements de 
remat, segellat i fixació, així com tots els treballs i materials auxiliars 
necessaris, forats i taps passacables, etc., per a deixar la partida d'obra 
totalment enllestida. 
Dimensions a comprovar a obra. (P - 29)</t>
  </si>
  <si>
    <t>Subministrament i col·locació de moble de melamina sef hidròfuga amb 
taulell 45cm d'ample i 30mm de gruix, amb cantells arrodonits (acabat i 
textura segons DF) de qualitat estàndard (sobre i cantells), recolzat sobre 
moduls amb calaixos, a una alçada total del conjunt de 75 cm. Amb un 
total de 5 mòduls amb 4 calaixos cadascun, tiradors d'acer inoxidable de 
10 mm de diàmetre. Inclòs sòcol sobe taulell en tot el frontal de 7cm 
d'alçada, del mateix material que el taulell. Inclou tots els elements de 
remat, segellat i fixació, així com tots els treballs i materials auxiliars 
necessaris per a deixar la partida d'obra totalment enllestida. 
Dimensions a comprovar a obra. (P - 28)</t>
  </si>
  <si>
    <t>Pr01_Subministrament i col·locació de prestatge de 40cm d'ample de 
melamina sef hidròfuga de 30 mm de gruix, amb cantells arrodonits 
(acabat i textura segons DF) de qualitat estàndard (sobre i cantells), 
recolzat sobre angles metàl·lics fixats mecànicament sobre parament 
vertical, alçada segons plànols. Inclou tots els elements de remat, 
segellat i fixació, així com tots els treballs i materials auxiliars necessaris 
per a deixar la partida d'obra totalment enllestida. Inclòs reforços 
necessaris.
Dimensions a comprovar a obra.(P - 27)</t>
  </si>
  <si>
    <t>Subministre i col·locació de cortina enrotllable interior manual opac amb 
calaix i guies d'Alumini amb cremallera de 1.80x1.40m. Tipus ZBOX de 
BANDALUX amb teixit ingnígug opac 100% tipus MEGA BO de 
BANDALUX color a definir per la DF, amb sistema d'accionament manual 
amb sistema de cadena de metall cromat. Ignifuga., instal·lat amb 
fixacions mecàniques. Inclou tots els remats necessaris per tal 
d'aconseguir l'opacitat total de la sala.
Criteri d'amidament: Unitat amidada segons les especificacions de la 
Documentació gràfica. L'amidament és orientatiu i es comprovarà en obra. (P - 11)</t>
  </si>
  <si>
    <t xml:space="preserve">Porta marca MANUSA o equivalent 2 fulles corredissa </t>
  </si>
  <si>
    <t>Pintat de parament horitzontal interior, amb pintura plàstica fungistàtica i 
bacterioestàtica tipus lotum o equivalent, per sostres, amb dues capes 
base de producte uni-tech gp primer i una capa d'acabat amb wall-tech wb 
blanc o equivalent, d'acord amb les recomanacions i especificacions del 
fabricant. (P - 3)</t>
  </si>
  <si>
    <t xml:space="preserve">Tapajunts pavim. </t>
  </si>
  <si>
    <t>Obertura regata paret maó for.,m.mec.,tapada morter 1:4</t>
  </si>
  <si>
    <t>Interruptor diferencial de la classe AC, gamma terciari, de 40 A d'intensitat 
nominal, bipolar (2P), de sensibilitat 0,03 A, de desconnexió fix instantani, 
amb botó de test incorporat i indicador mecànic de defecte, construït 
segons les especificacions de la norma UNE-EN 61008-1, de 2 mòduls 
DIN de 18 mm d'amplària, muntat en perfil DIN (P - 39)</t>
  </si>
  <si>
    <t>Pintat de parament vertical de guix, amb pintura plàstica amb acabat llis</t>
  </si>
  <si>
    <t>Recrescuda i anivellament del suport de 2 mm de gruix, amb pasta 
autoanivellant de ciment</t>
  </si>
  <si>
    <t>Recrescuda i anivellament del suport de 2 mm de gruix, amb pasta 
autoanivellant de ciment tipus ULTRAPLAN de la casa MAPEO, CT-C30-
F7-A12 segons UNE-EN 13813, aplicada manualment.
Criteri d'amidament: m2 de superfície amidada segons les especificacions 
de la DT, amb deducció de la superfície corresponent a obertures, d'acord 
amb els criteris següents:- Obertures &lt;= 1 m2: No es dedueixen. (P - 4)</t>
  </si>
  <si>
    <t xml:space="preserve">Subministrament i instal·lació de paviment vinílic </t>
  </si>
  <si>
    <t>Subministrament i instal·lació de paviment vinílic homogeni Tarkett model iQ Granit white grey 21142 124 o equivalent, segons EN ISO 11638, en rotlles de 2m x 23m i un gruix de 3,50mm. 
Classificació d'ús comercial 34 i industrial 43 sota la norma ISO 10874. El 
pes total és de 3810 g/m² i el contingut aglutinant és de tipus II. 
Resistència al punxonament estàtic 0,09 mm de millor valor mesurat, 
segons la norma EN ISO 24343-1, i atenuació sonora de 15 dB segons la 
norma EN ISO 717-2. Classificació de resistència al lliscament R9 segons 
la norma DIN 51130 i la classe 2 segons la norma UNE 41901. La seva 
classificació al foc és BflS1, segons la norma EN ISO 13501-1.
Es beneficia d'un tractament superficial tipus iQ PUR i no necessita 
decapat ni encerat de per vida. La seva superfície es pot regenerar 
mitjançant polit en sec amb màquina rotativa, disc vermell i rotacions de 
500-1000rpm.
La seva instal·lació es porta a terme amb juntes termosoldades, amb cordó de soldadura llis o multicolor per a un acabat invisible. La col·locació s'ha de fer sobre solera plana, sana i seca amb un grau d'humitat inferior al 2%, preparada amb massa allisadora i rebut amb adhesiu unilateral recomanat pel fabricant.
Inclou part proporcional de material per sòcols de 10cm d'alçada.
La partida inclou mermes de material per ajustos de les peces a sales de formes irregulars i circulars.
Inclou tots els materials i treballs per deixar la partida correctament instal·lada. (P - 5)</t>
  </si>
  <si>
    <t>Sòcol d'espuma de poliureta (PU) tipus FL9 (100x8mm) wallstyl de 
Noel Marquet o equivalent, col·locat amb adhesiu. (P - 35)</t>
  </si>
  <si>
    <t>Canal d'alumini, per adaptació de mecanismes, d'amplària 100 mm, de 
fondària 50 mm, resistència a la penetració d'objectes sòlids IP4X, 
protecció mecànica contra impactes IK07, obertura de la tapa amb eina 
especial, d'acord amb la norma UNE-EN 50085-2-1, d'1 tapa, amb 2 
compartiments com a màxim, anoditzat gris, amb adaptador universal per 
tapa de 80 mm, densitat de llocs de treball alta, (1 lloc de treball cada m), 
considerant 6 mecanismes per cada lloc de treball, muntada sobre 
paraments, amb part proporcional d'accessoris i d'elements d'acabat (P - 38)</t>
  </si>
  <si>
    <t>Panell de connexió buit amb capacitat per a 24 preses RJ45 incloent 
Categoria 6A</t>
  </si>
  <si>
    <t>Connexió i programació de la instal·lació de detecció d'incendis a la 
central d'incendis principal</t>
  </si>
  <si>
    <t>Afectacions</t>
  </si>
  <si>
    <t>04.01.01</t>
  </si>
  <si>
    <t>Afectacions i moviments espais annexes</t>
  </si>
  <si>
    <t xml:space="preserve">Conjunt d'elements en canal per a mecanismes, 5 END, 2 RJ45 </t>
  </si>
  <si>
    <t>Partida alçada que inclou tots els moviments de trasllat, desmuntatge, muntatge i instal·lacions necessàries per poder buidar la zona d'actuació. Consistents en:
- Desmuntatge de dues fulles de porta i emmagatzematge fins el final de l'obra.
- Muntatge de les dues fulles de porta un cop acabades les obres.
- Suministre i instal·lació de dos riells per a cortines.
- Col·locació de tres cortines i un riell suministrats per l'Hospital. Inclòs desmuntatge del riell i les cortines en la ubicació existent en el mateix Hospital.
- Desmuntatge d'aigüera i taulell existent.
- Instal·lació de moble amb aigüera i aixeta reaprofitat, ubicat a la planta semisoterrani de l'Hospital, previ desmuntatge del mateix.
- Desmuntatge i retirada de taulell de melamina amb potes.
- Demuntatge i retirada d'armari alt d'acer inoxidable i instal·lació d'aire en desús.
- Conjunt d'elements a instal·lar en canal per a mecanismes, amb els 
següents elements: 4 preses de corrent , 2 preses RJ 45 blanques UTP cat 6A de 2 mòduls, muntats en canal i amb tots els elements connectats. Inclou part proporcional de cablejat i tots els elements auxiliars.
- Càrrega amb mitjans manuals i transport de residus inerts o no especials 
a instal·lació autoritzada de gestió de residus.</t>
  </si>
  <si>
    <t>Porta marca MANUSA o equivalent corredera, fulla de vidre laminar de seguretat 5+5. 
Compost de:
1,00 UD. Operador corredero VISIO+ 125 lateral 230V SQ-000(Ficha 
técnica). Certificado EN60335, formado por un grupo motor de
1 motor trifásico de CA, tracción directa, alimentado de red monofásica 230V/50Hz. Electrónica de control IoT/ WiFi/ GRF. Nivel de prestaciones ´´d´´ (EN13849).
Batería de emergencia supervisada. Valida en vía evacuación (EN16005)
1,00 UD. Kit extensión VISIO+ 125 (A09318-E)
1,00 UD. Hoja corredera P50-C vidrio
1,00 UD. Adaptación operador VISIO-125 a MK40 SQ-000
1,00 UD. Cerrojo.
1,00 UD. Llave exterior.
1,00 Sensor seguridad DDS-S (infrarrojos supervisado)
1,00 UD. Selector OPTIMA+ color blanco
Permite seleccionar el modo de funcionamiento:
5 modos: Abierto. Cerrado, Solo salida,Automático y Apertura reducida.
Menú para conexión WiFi y bloqueo por PIN
1,00 UD. Pulsador codo GC-PC.
1,00 UD.Interface VISIO Software de apertura reducidaE
1,00 UD. Instal·lació porta corredera automàtica
1,00 UD. Embalatge de fusta
1,00 UD. Ports i embalatges
1,00 UD. Acabat segons DF (P - 7)</t>
  </si>
  <si>
    <t xml:space="preserve">Porta marca MANUSA o equivalent corredera, fulles de vidre laminar de seguretat 5+5. 
Compost de:
1,00 UD. Operador corredero VISIO+ 125 lateral 230V SQ-000(Ficha 
técnica). Certificado EN60335, formado por un grupo motor de
2 motores trifásicos de CA, tracción directa, alimentado de red monofásica 230V/50Hz. Electrónica de control IoT/ WiFi/ GRF. Nivel de prestaciones ´´d´´ (EN13849). Batería de emergencia supervisada. Valida en vía evacuación (EN16005
1,00 UD. Kit extensión VISIO+ 125 (A09318-E)
2,00 UD. Hoja corredera P50-C vidrio
1,00 UD. Adaptación operador VISIO-125 a MK40 SQ-000
1,00 UD. Cerrojo.
1,00 UD. Llave exterior.
1,00 Sensor seguridad DDS-S (infrarrojos supervisado)
1,00 UD. Selector OPTIMA+ color blanco
Permite seleccionar el modo de funcionamiento:
5 modos: Abierto. Cerrado, Solo salida,Automático y Apertura reducida.
Menú para conexión WiFi y bloqueo por PIN
2,00 UD. Pulsador codo GC-PC.
1,00 UD.Interface VISIO Software de apertura reducidaE
1,00 UD. Instal·lació porta corredera automàtica
1,00 UD. Embalatge de fusta
1,00 UD. Ports i embalatges
1,00 UD. Acabat segons DF (P - 6)
</t>
  </si>
  <si>
    <t>Terminal de reconeixement facial, petjada, contrasenya i/o combinacions i identificació de targeta + Intèrfon</t>
  </si>
  <si>
    <t>Pressa de dades amb conexcionat sense eines, sense pantalla en format 
Keystone RJ45 amb obertura en papallona de perfil baix amb una 
profunditat màxima de 28 mm de Categoria 6A per a transmissió de dades 
fins a 10Gigabit Ethernet en color Negre e/Anc. Referència 100-182-24. 
Entrada de cable: posterior , superior i inferior. Contacte RJ45: Bronze 
Fosforós niquelat amb revestiment d'or de 50 micropulgades. Contactes 
IDC: Aliatge de Bronze Fosforós niquelat, Restricció de RoHS de 
substàncies perilloses - Envàs sense plàstic de 24 unitats., preu unitari de 
la ingesta. Compatible ISO /ANSI /A 568-2.D0, Dop i Delta Independent 
Laboratory Certificate, 25 anys de garantia del sistema, marca Excel o 
equivalent. Inclòs part proporcional de cablejat i elements necessaris per deixar la partida acabada. 
Instal·lada i comprovada. (P - 24)</t>
  </si>
  <si>
    <t>Terminal de reconeixement facial, petjada, contrasenya i/o combinacions i identificació de targeta model DS-K1T343MFX de HIKVISION o 
equivalent. Lector biomètric autònom de control d'accés i presencia, 
identificació per targeta MF 13,56MhZ, reconeixement facial, contrasenya 
i/o combinacions, pantalla 4.3´´ TFT a color tàctil, Capacitat 1.500 cares, 
3.000 targetes i 150.000 registres, Comunicació TCP/IP, USB, RS485 i 
Wiegand, Controladora integrada (sensor de porta, polsador i relé), 
cambra de doble sensor per a tecnologia anti-spoofing, obertures remotes 
des de Hik-Connect, compatible amb programari iVMS-4200. 
Completament instal·lat i comprovat. (P - 23).
Intèrfon DS-KH6320-WTE1/EU Hikvision. Consola d'interior IP amb pantalla tàctil de 7" per a videoporters IP. WiFi. Poe.
Inclou part proporcional de cablejat i altres elements necessaris per 
deixar la partida acabada.</t>
  </si>
  <si>
    <t>PRESSUPOST D'EXECUCIÓ MATERIAL</t>
  </si>
  <si>
    <t>6% Benefici Industrial SOBRE</t>
  </si>
  <si>
    <t>...............................</t>
  </si>
  <si>
    <t xml:space="preserve">PRESSUPOST D'EXECUCIÓ PER CONTRACTE </t>
  </si>
  <si>
    <t xml:space="preserve">13% Despeses Generals SOBRE </t>
  </si>
  <si>
    <t>.................................................................</t>
  </si>
  <si>
    <t>21% IVA SOBRE</t>
  </si>
  <si>
    <t>............................</t>
  </si>
  <si>
    <t>TOTAL PRESSUPOST PER CONTRACTE AMB IVA INCLÒS</t>
  </si>
  <si>
    <t>Aquest pressupost per contracte (IVA inclòs) puja a</t>
  </si>
  <si>
    <t>seixanta-quatre mil cinc-cents setanta-un euros i cinquanta-quatre cèntims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</si>
</sst>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8" x14ac:knownFonts="1">
    <font>
      <sz val="11"/>
      <color theme="1"/>
      <name val="Calibri"/>
      <family val="2"/>
      <scheme val="minor"/>
    </font>
    <font>
      <b/>
      <sz val="11"/>
      <color theme="1"/>
      <name val="Calibri"/>
      <family val="2"/>
      <scheme val="minor"/>
    </font>
    <font>
      <b/>
      <sz val="14"/>
      <color theme="1"/>
      <name val="Calibri"/>
      <family val="2"/>
      <scheme val="minor"/>
    </font>
    <font>
      <sz val="9"/>
      <color rgb="FF000000"/>
      <name val="Arial"/>
      <family val="2"/>
    </font>
    <font>
      <sz val="11"/>
      <name val="Calibri"/>
      <family val="2"/>
      <scheme val="minor"/>
    </font>
    <font>
      <sz val="8.5"/>
      <name val="Calibri"/>
      <family val="2"/>
      <scheme val="minor"/>
    </font>
    <font>
      <sz val="11"/>
      <color rgb="FF000000"/>
      <name val="Calibri"/>
      <family val="2"/>
      <scheme val="minor"/>
    </font>
    <font>
      <b/>
      <sz val="12"/>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s>
  <borders count="4">
    <border>
      <left/>
      <right/>
      <top/>
      <bottom/>
      <diagonal/>
    </border>
    <border>
      <left/>
      <right/>
      <top/>
      <bottom style="medium">
        <color auto="1"/>
      </bottom>
      <diagonal/>
    </border>
    <border>
      <left/>
      <right/>
      <top style="thin">
        <color auto="1"/>
      </top>
      <bottom/>
      <diagonal/>
    </border>
    <border>
      <left/>
      <right/>
      <top/>
      <bottom style="thin">
        <color auto="1"/>
      </bottom>
      <diagonal/>
    </border>
  </borders>
  <cellStyleXfs count="1">
    <xf numFmtId="0" fontId="0" fillId="0" borderId="0"/>
  </cellStyleXfs>
  <cellXfs count="60">
    <xf numFmtId="0" fontId="0" fillId="0" borderId="0" xfId="0"/>
    <xf numFmtId="0" fontId="1" fillId="0" borderId="0" xfId="0" applyFont="1"/>
    <xf numFmtId="0" fontId="1" fillId="2" borderId="0" xfId="0" applyFont="1" applyFill="1"/>
    <xf numFmtId="0" fontId="0" fillId="0" borderId="0" xfId="0" applyAlignment="1">
      <alignment horizontal="left" vertical="top" wrapText="1"/>
    </xf>
    <xf numFmtId="0" fontId="4" fillId="0" borderId="0" xfId="0" applyFont="1" applyAlignment="1">
      <alignment horizontal="left" vertical="top" wrapText="1"/>
    </xf>
    <xf numFmtId="0" fontId="0" fillId="0" borderId="0" xfId="0" applyAlignment="1">
      <alignment vertical="top"/>
    </xf>
    <xf numFmtId="0" fontId="0" fillId="0" borderId="0" xfId="0" applyAlignment="1">
      <alignment horizontal="left" vertical="top"/>
    </xf>
    <xf numFmtId="4" fontId="0" fillId="0" borderId="0" xfId="0" applyNumberFormat="1"/>
    <xf numFmtId="4" fontId="1" fillId="2" borderId="0" xfId="0" applyNumberFormat="1" applyFont="1" applyFill="1"/>
    <xf numFmtId="4" fontId="4" fillId="0" borderId="0" xfId="0" applyNumberFormat="1" applyFont="1" applyAlignment="1">
      <alignment vertical="top" wrapText="1"/>
    </xf>
    <xf numFmtId="4" fontId="4" fillId="0" borderId="0" xfId="0" applyNumberFormat="1" applyFont="1" applyAlignment="1">
      <alignment horizontal="left" vertical="top" wrapText="1"/>
    </xf>
    <xf numFmtId="4" fontId="4" fillId="0" borderId="0" xfId="0" applyNumberFormat="1" applyFont="1" applyAlignment="1">
      <alignment horizontal="right" vertical="top" wrapText="1"/>
    </xf>
    <xf numFmtId="4" fontId="5" fillId="0" borderId="0" xfId="0" applyNumberFormat="1" applyFont="1" applyAlignment="1">
      <alignment vertical="top" wrapText="1"/>
    </xf>
    <xf numFmtId="4" fontId="0" fillId="0" borderId="0" xfId="0" applyNumberFormat="1" applyAlignment="1">
      <alignment vertical="top"/>
    </xf>
    <xf numFmtId="0" fontId="0" fillId="3" borderId="0" xfId="0" applyFill="1"/>
    <xf numFmtId="4" fontId="0" fillId="3" borderId="0" xfId="0" applyNumberFormat="1" applyFill="1"/>
    <xf numFmtId="0" fontId="1" fillId="3" borderId="0" xfId="0" applyFont="1" applyFill="1"/>
    <xf numFmtId="4" fontId="1" fillId="3" borderId="0" xfId="0" applyNumberFormat="1" applyFont="1" applyFill="1"/>
    <xf numFmtId="0" fontId="0" fillId="2" borderId="0" xfId="0" applyFill="1"/>
    <xf numFmtId="4" fontId="0" fillId="2" borderId="0" xfId="0" applyNumberFormat="1" applyFill="1"/>
    <xf numFmtId="0" fontId="0" fillId="0" borderId="0" xfId="0" applyFill="1"/>
    <xf numFmtId="4" fontId="0" fillId="0" borderId="0" xfId="0" applyNumberFormat="1" applyFill="1"/>
    <xf numFmtId="49" fontId="1" fillId="2" borderId="0" xfId="0" applyNumberFormat="1" applyFont="1" applyFill="1" applyAlignment="1">
      <alignment horizontal="right"/>
    </xf>
    <xf numFmtId="49" fontId="1" fillId="2" borderId="0" xfId="0" applyNumberFormat="1" applyFont="1" applyFill="1"/>
    <xf numFmtId="4" fontId="1" fillId="0" borderId="0" xfId="0" applyNumberFormat="1" applyFont="1" applyFill="1"/>
    <xf numFmtId="0" fontId="0" fillId="0" borderId="0" xfId="0" applyAlignment="1">
      <alignment horizontal="right" vertical="top"/>
    </xf>
    <xf numFmtId="0" fontId="0" fillId="0" borderId="0" xfId="0" applyFill="1" applyAlignment="1">
      <alignment vertical="top"/>
    </xf>
    <xf numFmtId="164" fontId="0" fillId="0" borderId="0" xfId="0" applyNumberFormat="1"/>
    <xf numFmtId="0" fontId="1" fillId="0" borderId="0" xfId="0" applyFont="1" applyAlignment="1">
      <alignment vertical="top"/>
    </xf>
    <xf numFmtId="0" fontId="2" fillId="3" borderId="0" xfId="0" applyFont="1" applyFill="1" applyAlignment="1">
      <alignment vertical="top"/>
    </xf>
    <xf numFmtId="0" fontId="1" fillId="2" borderId="0" xfId="0" applyFont="1" applyFill="1" applyAlignment="1">
      <alignment horizontal="right" vertical="top"/>
    </xf>
    <xf numFmtId="49" fontId="1" fillId="2" borderId="0" xfId="0" applyNumberFormat="1" applyFont="1" applyFill="1" applyAlignment="1">
      <alignment horizontal="right" vertical="top"/>
    </xf>
    <xf numFmtId="0" fontId="0" fillId="2" borderId="0" xfId="0" applyFill="1" applyAlignment="1">
      <alignment vertical="top"/>
    </xf>
    <xf numFmtId="0" fontId="1" fillId="2" borderId="0" xfId="0" applyFont="1" applyFill="1" applyAlignment="1">
      <alignment vertical="top"/>
    </xf>
    <xf numFmtId="0" fontId="1" fillId="3" borderId="0" xfId="0" applyFont="1" applyFill="1" applyAlignment="1">
      <alignment horizontal="right" vertical="top"/>
    </xf>
    <xf numFmtId="0" fontId="1" fillId="0" borderId="0" xfId="0" applyFont="1" applyAlignment="1">
      <alignment horizontal="left" vertical="top"/>
    </xf>
    <xf numFmtId="0" fontId="0" fillId="3" borderId="0" xfId="0" applyFill="1" applyAlignment="1">
      <alignment horizontal="left" vertical="top"/>
    </xf>
    <xf numFmtId="0" fontId="1" fillId="3" borderId="0" xfId="0" applyFont="1" applyFill="1" applyAlignment="1">
      <alignment horizontal="left" vertical="top"/>
    </xf>
    <xf numFmtId="0" fontId="1" fillId="2" borderId="0" xfId="0" applyFont="1" applyFill="1" applyAlignment="1">
      <alignment horizontal="left" vertical="top"/>
    </xf>
    <xf numFmtId="0" fontId="6" fillId="0" borderId="0" xfId="0" applyFont="1" applyAlignment="1">
      <alignment horizontal="left" vertical="top" wrapText="1"/>
    </xf>
    <xf numFmtId="0" fontId="3" fillId="0" borderId="0" xfId="0" applyFont="1" applyAlignment="1">
      <alignment horizontal="left" vertical="top"/>
    </xf>
    <xf numFmtId="0" fontId="1" fillId="2" borderId="0" xfId="0" applyFont="1" applyFill="1" applyAlignment="1">
      <alignment horizontal="left" vertical="top" wrapText="1"/>
    </xf>
    <xf numFmtId="0" fontId="0" fillId="0" borderId="0" xfId="0" applyFill="1" applyAlignment="1">
      <alignment horizontal="left" vertical="top" wrapText="1"/>
    </xf>
    <xf numFmtId="0" fontId="1" fillId="0" borderId="0" xfId="0" applyFont="1" applyFill="1" applyAlignment="1">
      <alignment horizontal="left" vertical="top"/>
    </xf>
    <xf numFmtId="0" fontId="4" fillId="0" borderId="0" xfId="0" applyFont="1" applyFill="1" applyAlignment="1">
      <alignment horizontal="left" vertical="top" wrapText="1"/>
    </xf>
    <xf numFmtId="0" fontId="1" fillId="0" borderId="0" xfId="0" applyFont="1" applyFill="1" applyAlignment="1">
      <alignment vertical="top"/>
    </xf>
    <xf numFmtId="0" fontId="1" fillId="0" borderId="0" xfId="0" applyFont="1" applyFill="1"/>
    <xf numFmtId="164" fontId="1" fillId="0" borderId="0" xfId="0" applyNumberFormat="1" applyFont="1" applyFill="1"/>
    <xf numFmtId="0" fontId="1" fillId="4" borderId="1" xfId="0" applyFont="1" applyFill="1" applyBorder="1" applyAlignment="1">
      <alignment vertical="top"/>
    </xf>
    <xf numFmtId="0" fontId="1" fillId="0" borderId="0" xfId="0" applyFont="1" applyFill="1" applyBorder="1" applyAlignment="1">
      <alignment vertical="top"/>
    </xf>
    <xf numFmtId="0" fontId="7" fillId="4" borderId="1" xfId="0" applyFont="1" applyFill="1" applyBorder="1" applyAlignment="1">
      <alignment vertical="top"/>
    </xf>
    <xf numFmtId="164" fontId="1" fillId="2" borderId="0" xfId="0" applyNumberFormat="1" applyFont="1" applyFill="1"/>
    <xf numFmtId="0" fontId="1" fillId="4" borderId="2" xfId="0" applyFont="1" applyFill="1" applyBorder="1" applyAlignment="1">
      <alignment vertical="top"/>
    </xf>
    <xf numFmtId="4" fontId="1" fillId="4" borderId="2" xfId="0" applyNumberFormat="1" applyFont="1" applyFill="1" applyBorder="1"/>
    <xf numFmtId="164" fontId="1" fillId="4" borderId="2" xfId="0" applyNumberFormat="1" applyFont="1" applyFill="1" applyBorder="1"/>
    <xf numFmtId="4" fontId="0" fillId="0" borderId="3" xfId="0" applyNumberFormat="1" applyBorder="1"/>
    <xf numFmtId="2" fontId="0" fillId="0" borderId="0" xfId="0" applyNumberFormat="1"/>
    <xf numFmtId="2" fontId="0" fillId="0" borderId="0" xfId="0" applyNumberFormat="1" applyAlignment="1">
      <alignment vertical="top"/>
    </xf>
    <xf numFmtId="4" fontId="0" fillId="0" borderId="0" xfId="0" applyNumberFormat="1" applyAlignment="1">
      <alignment horizontal="center" vertical="top"/>
    </xf>
    <xf numFmtId="0" fontId="0" fillId="0" borderId="3"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38"/>
  <sheetViews>
    <sheetView tabSelected="1" topLeftCell="A142" zoomScaleNormal="100" workbookViewId="0">
      <selection activeCell="D179" sqref="D179"/>
    </sheetView>
  </sheetViews>
  <sheetFormatPr baseColWidth="10" defaultColWidth="9.140625" defaultRowHeight="15" x14ac:dyDescent="0.25"/>
  <cols>
    <col min="1" max="1" width="3.85546875" customWidth="1"/>
    <col min="2" max="2" width="12.28515625" style="5" customWidth="1"/>
    <col min="3" max="3" width="4.7109375" customWidth="1"/>
    <col min="4" max="4" width="67.5703125" style="6" customWidth="1"/>
    <col min="5" max="7" width="12.7109375" style="7" customWidth="1"/>
  </cols>
  <sheetData>
    <row r="2" spans="2:7" x14ac:dyDescent="0.25">
      <c r="B2" s="28" t="s">
        <v>0</v>
      </c>
      <c r="C2" s="1"/>
      <c r="D2" s="35"/>
    </row>
    <row r="3" spans="2:7" x14ac:dyDescent="0.25">
      <c r="B3" s="28" t="s">
        <v>101</v>
      </c>
      <c r="C3" s="1"/>
      <c r="D3" s="35"/>
    </row>
    <row r="5" spans="2:7" ht="18.75" x14ac:dyDescent="0.25">
      <c r="B5" s="29" t="s">
        <v>1</v>
      </c>
      <c r="C5" s="14"/>
      <c r="D5" s="36"/>
      <c r="E5" s="15"/>
      <c r="F5" s="15"/>
      <c r="G5" s="15"/>
    </row>
    <row r="7" spans="2:7" x14ac:dyDescent="0.25">
      <c r="B7" s="34" t="s">
        <v>2</v>
      </c>
      <c r="C7" s="16" t="s">
        <v>3</v>
      </c>
      <c r="D7" s="37" t="s">
        <v>4</v>
      </c>
      <c r="E7" s="17" t="s">
        <v>5</v>
      </c>
      <c r="F7" s="17" t="s">
        <v>6</v>
      </c>
      <c r="G7" s="17" t="s">
        <v>7</v>
      </c>
    </row>
    <row r="9" spans="2:7" x14ac:dyDescent="0.25">
      <c r="B9" s="30" t="s">
        <v>14</v>
      </c>
      <c r="C9" s="22" t="s">
        <v>89</v>
      </c>
      <c r="D9" s="38" t="s">
        <v>15</v>
      </c>
      <c r="E9" s="19"/>
      <c r="F9" s="19"/>
      <c r="G9" s="19"/>
    </row>
    <row r="10" spans="2:7" x14ac:dyDescent="0.25">
      <c r="B10" s="31" t="s">
        <v>102</v>
      </c>
      <c r="C10" s="22" t="s">
        <v>8</v>
      </c>
      <c r="D10" s="38" t="s">
        <v>16</v>
      </c>
      <c r="E10" s="19"/>
      <c r="F10" s="19"/>
      <c r="G10" s="19"/>
    </row>
    <row r="12" spans="2:7" x14ac:dyDescent="0.25">
      <c r="B12" s="25" t="s">
        <v>104</v>
      </c>
      <c r="C12" t="s">
        <v>21</v>
      </c>
      <c r="D12" s="6" t="s">
        <v>17</v>
      </c>
      <c r="E12" s="7">
        <v>1</v>
      </c>
      <c r="F12" s="56">
        <v>321.68067226890759</v>
      </c>
      <c r="G12" s="7">
        <f>E12*F12</f>
        <v>321.68067226890759</v>
      </c>
    </row>
    <row r="13" spans="2:7" ht="90" x14ac:dyDescent="0.25">
      <c r="D13" s="3" t="s">
        <v>18</v>
      </c>
      <c r="F13" s="56"/>
    </row>
    <row r="14" spans="2:7" x14ac:dyDescent="0.25">
      <c r="F14" s="56"/>
    </row>
    <row r="15" spans="2:7" x14ac:dyDescent="0.25">
      <c r="B15" s="25" t="s">
        <v>105</v>
      </c>
      <c r="C15" t="s">
        <v>21</v>
      </c>
      <c r="D15" s="6" t="s">
        <v>19</v>
      </c>
      <c r="E15" s="7">
        <v>1</v>
      </c>
      <c r="F15" s="56">
        <v>88.739495798319325</v>
      </c>
      <c r="G15" s="7">
        <f>E15*F15</f>
        <v>88.739495798319325</v>
      </c>
    </row>
    <row r="16" spans="2:7" ht="60" x14ac:dyDescent="0.25">
      <c r="D16" s="3" t="s">
        <v>20</v>
      </c>
      <c r="F16" s="56"/>
    </row>
    <row r="17" spans="2:7" x14ac:dyDescent="0.25">
      <c r="D17" s="3"/>
      <c r="F17" s="56"/>
    </row>
    <row r="18" spans="2:7" x14ac:dyDescent="0.25">
      <c r="B18" s="25" t="s">
        <v>106</v>
      </c>
      <c r="C18" t="s">
        <v>21</v>
      </c>
      <c r="D18" s="3" t="s">
        <v>22</v>
      </c>
      <c r="E18" s="7">
        <v>1</v>
      </c>
      <c r="F18" s="56">
        <v>166.38655462184875</v>
      </c>
      <c r="G18" s="7">
        <f>E18*F18</f>
        <v>166.38655462184875</v>
      </c>
    </row>
    <row r="19" spans="2:7" ht="45" x14ac:dyDescent="0.25">
      <c r="D19" s="3" t="s">
        <v>23</v>
      </c>
    </row>
    <row r="21" spans="2:7" x14ac:dyDescent="0.25">
      <c r="B21" s="32"/>
      <c r="C21" s="18"/>
      <c r="D21" s="38" t="s">
        <v>79</v>
      </c>
      <c r="E21" s="8"/>
      <c r="F21" s="8"/>
      <c r="G21" s="8">
        <f>G12+G15+G18</f>
        <v>576.80672268907563</v>
      </c>
    </row>
    <row r="23" spans="2:7" x14ac:dyDescent="0.25">
      <c r="B23" s="30" t="s">
        <v>14</v>
      </c>
      <c r="C23" s="22" t="s">
        <v>89</v>
      </c>
      <c r="D23" s="38" t="s">
        <v>15</v>
      </c>
      <c r="E23" s="19"/>
      <c r="F23" s="19"/>
      <c r="G23" s="19"/>
    </row>
    <row r="24" spans="2:7" x14ac:dyDescent="0.25">
      <c r="B24" s="31" t="s">
        <v>102</v>
      </c>
      <c r="C24" s="22" t="s">
        <v>10</v>
      </c>
      <c r="D24" s="38" t="s">
        <v>24</v>
      </c>
      <c r="E24" s="19"/>
      <c r="F24" s="19"/>
      <c r="G24" s="19"/>
    </row>
    <row r="26" spans="2:7" x14ac:dyDescent="0.25">
      <c r="B26" s="25" t="s">
        <v>107</v>
      </c>
      <c r="C26" t="s">
        <v>9</v>
      </c>
      <c r="D26" s="6" t="s">
        <v>25</v>
      </c>
      <c r="E26" s="7">
        <v>1</v>
      </c>
      <c r="F26" s="7">
        <v>665.54621848739498</v>
      </c>
      <c r="G26" s="7">
        <f>E26*F26</f>
        <v>665.54621848739498</v>
      </c>
    </row>
    <row r="27" spans="2:7" s="5" customFormat="1" ht="315" x14ac:dyDescent="0.25">
      <c r="D27" s="42" t="s">
        <v>159</v>
      </c>
      <c r="E27" s="13"/>
      <c r="F27" s="13"/>
      <c r="G27" s="13"/>
    </row>
    <row r="29" spans="2:7" ht="45" x14ac:dyDescent="0.25">
      <c r="B29" s="25" t="s">
        <v>108</v>
      </c>
      <c r="C29" s="5" t="s">
        <v>9</v>
      </c>
      <c r="D29" s="39" t="s">
        <v>26</v>
      </c>
      <c r="E29" s="7">
        <v>1</v>
      </c>
      <c r="F29" s="7">
        <v>388.23529411764707</v>
      </c>
      <c r="G29" s="7">
        <f>E29*F29</f>
        <v>388.23529411764707</v>
      </c>
    </row>
    <row r="30" spans="2:7" ht="150" x14ac:dyDescent="0.25">
      <c r="D30" s="3" t="s">
        <v>27</v>
      </c>
    </row>
    <row r="31" spans="2:7" x14ac:dyDescent="0.25">
      <c r="D31" s="4"/>
      <c r="E31" s="10"/>
      <c r="F31" s="10"/>
    </row>
    <row r="32" spans="2:7" x14ac:dyDescent="0.25">
      <c r="B32" s="32"/>
      <c r="C32" s="18"/>
      <c r="D32" s="38" t="s">
        <v>79</v>
      </c>
      <c r="E32" s="8"/>
      <c r="F32" s="8"/>
      <c r="G32" s="8">
        <f>G29+G26</f>
        <v>1053.7815126050421</v>
      </c>
    </row>
    <row r="33" spans="2:7" x14ac:dyDescent="0.25">
      <c r="D33" s="4"/>
      <c r="E33" s="10"/>
      <c r="F33" s="10"/>
    </row>
    <row r="34" spans="2:7" x14ac:dyDescent="0.25">
      <c r="D34" s="4"/>
      <c r="E34" s="10"/>
      <c r="F34" s="10"/>
    </row>
    <row r="35" spans="2:7" x14ac:dyDescent="0.25">
      <c r="B35" s="30" t="s">
        <v>14</v>
      </c>
      <c r="C35" s="22" t="s">
        <v>8</v>
      </c>
      <c r="D35" s="38" t="s">
        <v>83</v>
      </c>
      <c r="E35" s="19"/>
      <c r="F35" s="19"/>
      <c r="G35" s="19"/>
    </row>
    <row r="36" spans="2:7" x14ac:dyDescent="0.25">
      <c r="B36" s="31" t="s">
        <v>102</v>
      </c>
      <c r="C36" s="22" t="s">
        <v>8</v>
      </c>
      <c r="D36" s="38" t="s">
        <v>28</v>
      </c>
      <c r="E36" s="19"/>
      <c r="F36" s="19"/>
      <c r="G36" s="19"/>
    </row>
    <row r="37" spans="2:7" x14ac:dyDescent="0.25">
      <c r="D37" s="4"/>
      <c r="E37" s="10"/>
      <c r="F37" s="10"/>
    </row>
    <row r="38" spans="2:7" x14ac:dyDescent="0.25">
      <c r="B38" s="25" t="s">
        <v>109</v>
      </c>
      <c r="C38" t="s">
        <v>11</v>
      </c>
      <c r="D38" s="4" t="s">
        <v>29</v>
      </c>
      <c r="E38" s="11">
        <v>1</v>
      </c>
      <c r="F38" s="13">
        <v>3409.8571428571431</v>
      </c>
      <c r="G38" s="7">
        <f>E38*F38</f>
        <v>3409.8571428571431</v>
      </c>
    </row>
    <row r="39" spans="2:7" ht="375" x14ac:dyDescent="0.25">
      <c r="D39" s="42" t="s">
        <v>189</v>
      </c>
      <c r="F39" s="13"/>
    </row>
    <row r="40" spans="2:7" x14ac:dyDescent="0.25">
      <c r="F40" s="13"/>
    </row>
    <row r="41" spans="2:7" x14ac:dyDescent="0.25">
      <c r="B41" s="25" t="s">
        <v>110</v>
      </c>
      <c r="C41" t="s">
        <v>9</v>
      </c>
      <c r="D41" s="4" t="s">
        <v>170</v>
      </c>
      <c r="E41" s="7">
        <v>1</v>
      </c>
      <c r="F41" s="13">
        <v>4029.1848739495795</v>
      </c>
      <c r="G41" s="7">
        <f>E41*F41</f>
        <v>4029.1848739495795</v>
      </c>
    </row>
    <row r="42" spans="2:7" ht="390" x14ac:dyDescent="0.25">
      <c r="D42" s="44" t="s">
        <v>190</v>
      </c>
      <c r="E42" s="12"/>
      <c r="F42" s="13"/>
    </row>
    <row r="43" spans="2:7" x14ac:dyDescent="0.25">
      <c r="F43" s="13"/>
    </row>
    <row r="44" spans="2:7" x14ac:dyDescent="0.25">
      <c r="B44" s="25" t="s">
        <v>111</v>
      </c>
      <c r="C44" t="s">
        <v>9</v>
      </c>
      <c r="D44" s="4" t="s">
        <v>175</v>
      </c>
      <c r="E44" s="9">
        <v>42.655999999999999</v>
      </c>
      <c r="F44" s="56">
        <v>7.2100840336134455</v>
      </c>
      <c r="G44" s="7">
        <f>E44*F44</f>
        <v>307.55334453781512</v>
      </c>
    </row>
    <row r="45" spans="2:7" ht="45" x14ac:dyDescent="0.25">
      <c r="D45" s="3" t="s">
        <v>30</v>
      </c>
      <c r="F45" s="56"/>
    </row>
    <row r="46" spans="2:7" x14ac:dyDescent="0.25">
      <c r="F46" s="56"/>
    </row>
    <row r="47" spans="2:7" ht="30" x14ac:dyDescent="0.25">
      <c r="B47" s="25" t="s">
        <v>112</v>
      </c>
      <c r="C47" s="5" t="s">
        <v>9</v>
      </c>
      <c r="D47" s="4" t="s">
        <v>31</v>
      </c>
      <c r="E47" s="9">
        <v>2</v>
      </c>
      <c r="F47" s="56">
        <v>610.0840336134454</v>
      </c>
      <c r="G47" s="13">
        <f>E47*F47</f>
        <v>1220.1680672268908</v>
      </c>
    </row>
    <row r="48" spans="2:7" ht="45" x14ac:dyDescent="0.25">
      <c r="D48" s="3" t="s">
        <v>32</v>
      </c>
      <c r="F48" s="56"/>
    </row>
    <row r="49" spans="2:10" x14ac:dyDescent="0.25">
      <c r="F49" s="56"/>
    </row>
    <row r="50" spans="2:10" ht="30" x14ac:dyDescent="0.25">
      <c r="B50" s="25" t="s">
        <v>113</v>
      </c>
      <c r="C50" s="5" t="s">
        <v>9</v>
      </c>
      <c r="D50" s="3" t="s">
        <v>33</v>
      </c>
      <c r="E50" s="13">
        <v>17.36</v>
      </c>
      <c r="F50" s="56">
        <v>25.781512605042018</v>
      </c>
      <c r="G50" s="13">
        <f>E50*F50</f>
        <v>447.56705882352941</v>
      </c>
    </row>
    <row r="51" spans="2:10" ht="120" x14ac:dyDescent="0.25">
      <c r="D51" s="3" t="s">
        <v>34</v>
      </c>
      <c r="F51" s="56"/>
    </row>
    <row r="52" spans="2:10" x14ac:dyDescent="0.25">
      <c r="F52" s="56"/>
    </row>
    <row r="53" spans="2:10" ht="30" x14ac:dyDescent="0.25">
      <c r="B53" s="25" t="s">
        <v>114</v>
      </c>
      <c r="C53" s="5" t="s">
        <v>9</v>
      </c>
      <c r="D53" s="3" t="s">
        <v>152</v>
      </c>
      <c r="E53" s="13">
        <v>14.8</v>
      </c>
      <c r="F53" s="56">
        <v>28.630252100840337</v>
      </c>
      <c r="G53" s="13">
        <f>E53*F53</f>
        <v>423.72773109243701</v>
      </c>
    </row>
    <row r="54" spans="2:10" ht="195" x14ac:dyDescent="0.25">
      <c r="D54" s="3" t="s">
        <v>35</v>
      </c>
      <c r="F54" s="56"/>
    </row>
    <row r="55" spans="2:10" s="5" customFormat="1" x14ac:dyDescent="0.25">
      <c r="D55" s="3"/>
      <c r="E55" s="13"/>
      <c r="F55" s="57"/>
      <c r="G55" s="13"/>
      <c r="H55" s="26"/>
      <c r="I55" s="26"/>
      <c r="J55" s="26"/>
    </row>
    <row r="56" spans="2:10" ht="30" x14ac:dyDescent="0.25">
      <c r="B56" s="25" t="s">
        <v>115</v>
      </c>
      <c r="C56" s="5" t="s">
        <v>84</v>
      </c>
      <c r="D56" s="3" t="s">
        <v>36</v>
      </c>
      <c r="E56" s="13">
        <v>3.87</v>
      </c>
      <c r="F56" s="56">
        <v>22.184873949579831</v>
      </c>
      <c r="G56" s="13">
        <f>E56*F56</f>
        <v>85.855462184873943</v>
      </c>
    </row>
    <row r="57" spans="2:10" ht="90" x14ac:dyDescent="0.25">
      <c r="D57" s="3" t="s">
        <v>171</v>
      </c>
      <c r="F57" s="56"/>
    </row>
    <row r="58" spans="2:10" x14ac:dyDescent="0.25">
      <c r="F58" s="56"/>
    </row>
    <row r="59" spans="2:10" ht="30" x14ac:dyDescent="0.25">
      <c r="B59" s="25" t="s">
        <v>116</v>
      </c>
      <c r="C59" s="6" t="s">
        <v>84</v>
      </c>
      <c r="D59" s="3" t="s">
        <v>176</v>
      </c>
      <c r="E59" s="13">
        <v>18.7</v>
      </c>
      <c r="F59" s="56">
        <v>14.420168067226891</v>
      </c>
      <c r="G59" s="13">
        <f>E59*F59</f>
        <v>269.65714285714284</v>
      </c>
    </row>
    <row r="60" spans="2:10" ht="90" x14ac:dyDescent="0.25">
      <c r="B60" s="6"/>
      <c r="C60" s="6"/>
      <c r="D60" s="3" t="s">
        <v>177</v>
      </c>
      <c r="F60" s="56"/>
    </row>
    <row r="61" spans="2:10" x14ac:dyDescent="0.25">
      <c r="F61" s="56"/>
    </row>
    <row r="62" spans="2:10" x14ac:dyDescent="0.25">
      <c r="B62" s="25" t="s">
        <v>117</v>
      </c>
      <c r="C62" s="6" t="s">
        <v>84</v>
      </c>
      <c r="D62" s="3" t="s">
        <v>178</v>
      </c>
      <c r="E62" s="13">
        <v>18.7</v>
      </c>
      <c r="F62" s="56">
        <v>61.344537815126053</v>
      </c>
      <c r="G62" s="13">
        <f>E62*F62</f>
        <v>1147.1428571428571</v>
      </c>
    </row>
    <row r="63" spans="2:10" ht="360" x14ac:dyDescent="0.25">
      <c r="D63" s="42" t="s">
        <v>179</v>
      </c>
      <c r="F63" s="56"/>
    </row>
    <row r="64" spans="2:10" x14ac:dyDescent="0.25">
      <c r="F64" s="56"/>
    </row>
    <row r="65" spans="2:7" x14ac:dyDescent="0.25">
      <c r="B65" s="25" t="s">
        <v>118</v>
      </c>
      <c r="C65" t="s">
        <v>85</v>
      </c>
      <c r="D65" s="6" t="s">
        <v>37</v>
      </c>
      <c r="E65" s="7">
        <v>16.16</v>
      </c>
      <c r="F65" s="56">
        <v>22.84873949579832</v>
      </c>
      <c r="G65" s="13">
        <f>E65*F65</f>
        <v>369.23563025210086</v>
      </c>
    </row>
    <row r="66" spans="2:7" ht="30" x14ac:dyDescent="0.25">
      <c r="D66" s="3" t="s">
        <v>180</v>
      </c>
      <c r="F66" s="56"/>
    </row>
    <row r="67" spans="2:7" x14ac:dyDescent="0.25">
      <c r="F67" s="56"/>
    </row>
    <row r="68" spans="2:7" x14ac:dyDescent="0.25">
      <c r="B68" s="25" t="s">
        <v>119</v>
      </c>
      <c r="C68" t="s">
        <v>85</v>
      </c>
      <c r="D68" s="6" t="s">
        <v>172</v>
      </c>
      <c r="E68" s="7">
        <v>1.2</v>
      </c>
      <c r="F68" s="56">
        <v>88.739495798319325</v>
      </c>
      <c r="G68" s="13">
        <f>E68*F68</f>
        <v>106.48739495798318</v>
      </c>
    </row>
    <row r="69" spans="2:7" x14ac:dyDescent="0.25">
      <c r="D69" s="6" t="s">
        <v>38</v>
      </c>
      <c r="F69" s="56"/>
    </row>
    <row r="70" spans="2:7" x14ac:dyDescent="0.25">
      <c r="D70" s="40"/>
      <c r="F70" s="56"/>
    </row>
    <row r="71" spans="2:7" x14ac:dyDescent="0.25">
      <c r="B71" s="25" t="s">
        <v>120</v>
      </c>
      <c r="C71" t="s">
        <v>85</v>
      </c>
      <c r="D71" s="6" t="s">
        <v>173</v>
      </c>
      <c r="E71" s="7">
        <v>10.5</v>
      </c>
      <c r="F71" s="56">
        <v>12.201680672268909</v>
      </c>
      <c r="G71" s="13">
        <f>E71*F71</f>
        <v>128.11764705882354</v>
      </c>
    </row>
    <row r="72" spans="2:7" ht="30" x14ac:dyDescent="0.25">
      <c r="D72" s="3" t="s">
        <v>39</v>
      </c>
    </row>
    <row r="73" spans="2:7" x14ac:dyDescent="0.25">
      <c r="D73" s="3"/>
    </row>
    <row r="74" spans="2:7" x14ac:dyDescent="0.25">
      <c r="B74" s="32"/>
      <c r="C74" s="18"/>
      <c r="D74" s="41" t="s">
        <v>79</v>
      </c>
      <c r="E74" s="19"/>
      <c r="F74" s="19"/>
      <c r="G74" s="8">
        <f>G71+G68+G65+G62+G59+G56+G53+G50+G47+G44+G41+G38</f>
        <v>11944.554352941177</v>
      </c>
    </row>
    <row r="75" spans="2:7" x14ac:dyDescent="0.25">
      <c r="B75" s="26"/>
      <c r="C75" s="20"/>
      <c r="D75" s="42"/>
      <c r="E75" s="21"/>
      <c r="F75" s="21"/>
      <c r="G75" s="21"/>
    </row>
    <row r="76" spans="2:7" x14ac:dyDescent="0.25">
      <c r="B76" s="30" t="s">
        <v>14</v>
      </c>
      <c r="C76" s="22" t="s">
        <v>10</v>
      </c>
      <c r="D76" s="38" t="s">
        <v>86</v>
      </c>
      <c r="E76" s="19"/>
      <c r="F76" s="19"/>
      <c r="G76" s="19"/>
    </row>
    <row r="77" spans="2:7" x14ac:dyDescent="0.25">
      <c r="B77" s="31" t="s">
        <v>102</v>
      </c>
      <c r="C77" s="22" t="s">
        <v>8</v>
      </c>
      <c r="D77" s="38" t="s">
        <v>90</v>
      </c>
      <c r="E77" s="19"/>
      <c r="F77" s="19"/>
      <c r="G77" s="19"/>
    </row>
    <row r="79" spans="2:7" ht="30" x14ac:dyDescent="0.25">
      <c r="B79" s="25" t="s">
        <v>121</v>
      </c>
      <c r="C79" s="5" t="s">
        <v>11</v>
      </c>
      <c r="D79" s="3" t="s">
        <v>80</v>
      </c>
      <c r="E79" s="13">
        <v>1</v>
      </c>
      <c r="F79" s="58">
        <v>2404.840336134454</v>
      </c>
      <c r="G79" s="13">
        <f>E79*F79</f>
        <v>2404.840336134454</v>
      </c>
    </row>
    <row r="80" spans="2:7" s="5" customFormat="1" ht="195" x14ac:dyDescent="0.25">
      <c r="D80" s="3" t="s">
        <v>153</v>
      </c>
      <c r="E80" s="13"/>
      <c r="F80" s="13"/>
      <c r="G80" s="13"/>
    </row>
    <row r="82" spans="2:7" x14ac:dyDescent="0.25">
      <c r="B82" s="33"/>
      <c r="C82" s="2"/>
      <c r="D82" s="38" t="s">
        <v>79</v>
      </c>
      <c r="E82" s="8"/>
      <c r="F82" s="8"/>
      <c r="G82" s="8">
        <f>G79</f>
        <v>2404.840336134454</v>
      </c>
    </row>
    <row r="85" spans="2:7" x14ac:dyDescent="0.25">
      <c r="B85" s="30" t="s">
        <v>14</v>
      </c>
      <c r="C85" s="22" t="s">
        <v>10</v>
      </c>
      <c r="D85" s="38" t="s">
        <v>86</v>
      </c>
      <c r="E85" s="19"/>
      <c r="F85" s="19"/>
      <c r="G85" s="19"/>
    </row>
    <row r="86" spans="2:7" x14ac:dyDescent="0.25">
      <c r="B86" s="31" t="s">
        <v>102</v>
      </c>
      <c r="C86" s="22" t="s">
        <v>10</v>
      </c>
      <c r="D86" s="38" t="s">
        <v>91</v>
      </c>
      <c r="E86" s="19"/>
      <c r="F86" s="19"/>
      <c r="G86" s="19"/>
    </row>
    <row r="88" spans="2:7" ht="30" x14ac:dyDescent="0.25">
      <c r="B88" s="25" t="s">
        <v>122</v>
      </c>
      <c r="C88" s="5" t="s">
        <v>11</v>
      </c>
      <c r="D88" s="3" t="s">
        <v>154</v>
      </c>
      <c r="E88" s="13">
        <v>1</v>
      </c>
      <c r="F88" s="13">
        <v>88.873949579831944</v>
      </c>
      <c r="G88" s="13">
        <f>E88*F88</f>
        <v>88.873949579831944</v>
      </c>
    </row>
    <row r="89" spans="2:7" ht="105" x14ac:dyDescent="0.25">
      <c r="D89" s="3" t="s">
        <v>174</v>
      </c>
    </row>
    <row r="90" spans="2:7" x14ac:dyDescent="0.25">
      <c r="D90" s="3"/>
    </row>
    <row r="91" spans="2:7" ht="30" x14ac:dyDescent="0.25">
      <c r="B91" s="25" t="s">
        <v>123</v>
      </c>
      <c r="C91" s="5" t="s">
        <v>11</v>
      </c>
      <c r="D91" s="3" t="s">
        <v>40</v>
      </c>
      <c r="E91" s="13">
        <v>2</v>
      </c>
      <c r="F91" s="13">
        <v>72.932773109243712</v>
      </c>
      <c r="G91" s="13">
        <f>E91*F91</f>
        <v>145.86554621848742</v>
      </c>
    </row>
    <row r="92" spans="2:7" ht="60" x14ac:dyDescent="0.25">
      <c r="D92" s="3" t="s">
        <v>160</v>
      </c>
    </row>
    <row r="94" spans="2:7" ht="30" x14ac:dyDescent="0.25">
      <c r="B94" s="25" t="s">
        <v>124</v>
      </c>
      <c r="C94" s="5" t="s">
        <v>11</v>
      </c>
      <c r="D94" s="3" t="s">
        <v>41</v>
      </c>
      <c r="E94" s="13">
        <v>1</v>
      </c>
      <c r="F94" s="13">
        <v>70.991596638655466</v>
      </c>
      <c r="G94" s="13">
        <f>E94*F94</f>
        <v>70.991596638655466</v>
      </c>
    </row>
    <row r="95" spans="2:7" ht="60" x14ac:dyDescent="0.25">
      <c r="D95" s="3" t="s">
        <v>42</v>
      </c>
    </row>
    <row r="97" spans="2:7" ht="30" x14ac:dyDescent="0.25">
      <c r="B97" s="25" t="s">
        <v>125</v>
      </c>
      <c r="C97" s="5" t="s">
        <v>11</v>
      </c>
      <c r="D97" s="3" t="s">
        <v>44</v>
      </c>
      <c r="E97" s="13">
        <v>1</v>
      </c>
      <c r="F97" s="13">
        <v>103.26890756302521</v>
      </c>
      <c r="G97" s="13">
        <f>E97*F97</f>
        <v>103.26890756302521</v>
      </c>
    </row>
    <row r="98" spans="2:7" ht="90" x14ac:dyDescent="0.25">
      <c r="D98" s="3" t="s">
        <v>43</v>
      </c>
    </row>
    <row r="99" spans="2:7" x14ac:dyDescent="0.25">
      <c r="D99" s="3"/>
    </row>
    <row r="100" spans="2:7" ht="45" x14ac:dyDescent="0.25">
      <c r="B100" s="25" t="s">
        <v>126</v>
      </c>
      <c r="C100" s="5" t="s">
        <v>85</v>
      </c>
      <c r="D100" s="3" t="s">
        <v>45</v>
      </c>
      <c r="E100" s="13">
        <v>34.799999999999997</v>
      </c>
      <c r="F100" s="13">
        <v>63.630252100840337</v>
      </c>
      <c r="G100" s="13">
        <f>E100*F100</f>
        <v>2214.3327731092436</v>
      </c>
    </row>
    <row r="101" spans="2:7" ht="135" x14ac:dyDescent="0.25">
      <c r="D101" s="3" t="s">
        <v>181</v>
      </c>
    </row>
    <row r="103" spans="2:7" x14ac:dyDescent="0.25">
      <c r="B103" s="25" t="s">
        <v>127</v>
      </c>
      <c r="C103" t="s">
        <v>11</v>
      </c>
      <c r="D103" s="6" t="s">
        <v>187</v>
      </c>
      <c r="E103" s="7">
        <v>6</v>
      </c>
      <c r="F103" s="7">
        <v>163.19327731092437</v>
      </c>
      <c r="G103" s="7">
        <f>E103*F103</f>
        <v>979.15966386554624</v>
      </c>
    </row>
    <row r="104" spans="2:7" ht="105" x14ac:dyDescent="0.25">
      <c r="D104" s="3" t="s">
        <v>161</v>
      </c>
    </row>
    <row r="106" spans="2:7" x14ac:dyDescent="0.25">
      <c r="B106" s="25" t="s">
        <v>128</v>
      </c>
      <c r="C106" t="s">
        <v>11</v>
      </c>
      <c r="D106" s="6" t="s">
        <v>46</v>
      </c>
      <c r="E106" s="7">
        <v>7</v>
      </c>
      <c r="F106" s="7">
        <v>41.067226890756302</v>
      </c>
      <c r="G106" s="7">
        <f>E106*F106</f>
        <v>287.47058823529414</v>
      </c>
    </row>
    <row r="107" spans="2:7" ht="60" x14ac:dyDescent="0.25">
      <c r="D107" s="3" t="s">
        <v>47</v>
      </c>
    </row>
    <row r="109" spans="2:7" ht="30" x14ac:dyDescent="0.25">
      <c r="B109" s="25" t="s">
        <v>129</v>
      </c>
      <c r="C109" s="5" t="s">
        <v>11</v>
      </c>
      <c r="D109" s="3" t="s">
        <v>48</v>
      </c>
      <c r="E109" s="13">
        <v>7</v>
      </c>
      <c r="F109" s="13">
        <v>99.966386554621849</v>
      </c>
      <c r="G109" s="13">
        <f>E109*F109</f>
        <v>699.76470588235293</v>
      </c>
    </row>
    <row r="110" spans="2:7" ht="90" x14ac:dyDescent="0.25">
      <c r="D110" s="3" t="s">
        <v>49</v>
      </c>
    </row>
    <row r="112" spans="2:7" ht="30" x14ac:dyDescent="0.25">
      <c r="B112" s="25" t="s">
        <v>130</v>
      </c>
      <c r="C112" s="5" t="s">
        <v>85</v>
      </c>
      <c r="D112" s="3" t="s">
        <v>155</v>
      </c>
      <c r="E112" s="13">
        <v>1</v>
      </c>
      <c r="F112" s="13">
        <v>532.43697478991601</v>
      </c>
      <c r="G112" s="13">
        <f>E112*F112</f>
        <v>532.43697478991601</v>
      </c>
    </row>
    <row r="113" spans="2:9" ht="120" x14ac:dyDescent="0.25">
      <c r="D113" s="3" t="s">
        <v>50</v>
      </c>
    </row>
    <row r="115" spans="2:9" x14ac:dyDescent="0.25">
      <c r="B115" s="32"/>
      <c r="C115" s="18"/>
      <c r="D115" s="38" t="s">
        <v>79</v>
      </c>
      <c r="E115" s="19"/>
      <c r="F115" s="19"/>
      <c r="G115" s="8">
        <f>G112+G109+G106+G103+G100+G97+G94+G91+G88</f>
        <v>5122.1647058823519</v>
      </c>
    </row>
    <row r="117" spans="2:9" x14ac:dyDescent="0.25">
      <c r="B117" s="30" t="s">
        <v>14</v>
      </c>
      <c r="C117" s="22" t="s">
        <v>10</v>
      </c>
      <c r="D117" s="38" t="s">
        <v>86</v>
      </c>
      <c r="E117" s="19"/>
      <c r="F117" s="19"/>
      <c r="G117" s="19"/>
    </row>
    <row r="118" spans="2:9" x14ac:dyDescent="0.25">
      <c r="B118" s="31" t="s">
        <v>102</v>
      </c>
      <c r="C118" s="22" t="s">
        <v>12</v>
      </c>
      <c r="D118" s="38" t="s">
        <v>87</v>
      </c>
      <c r="E118" s="19"/>
      <c r="F118" s="19"/>
      <c r="G118" s="19"/>
    </row>
    <row r="120" spans="2:9" x14ac:dyDescent="0.25">
      <c r="B120" s="25" t="s">
        <v>131</v>
      </c>
      <c r="C120" t="s">
        <v>11</v>
      </c>
      <c r="D120" s="6" t="s">
        <v>51</v>
      </c>
      <c r="E120" s="7">
        <v>1</v>
      </c>
      <c r="F120" s="56">
        <v>107.83193277310924</v>
      </c>
      <c r="G120" s="7">
        <f>E120*F120</f>
        <v>107.83193277310924</v>
      </c>
      <c r="I120" s="20"/>
    </row>
    <row r="121" spans="2:9" ht="195" x14ac:dyDescent="0.25">
      <c r="D121" s="3" t="s">
        <v>162</v>
      </c>
      <c r="F121" s="56"/>
    </row>
    <row r="122" spans="2:9" x14ac:dyDescent="0.25">
      <c r="F122" s="56"/>
    </row>
    <row r="123" spans="2:9" x14ac:dyDescent="0.25">
      <c r="B123" s="25" t="s">
        <v>132</v>
      </c>
      <c r="C123" t="s">
        <v>11</v>
      </c>
      <c r="D123" s="6" t="s">
        <v>52</v>
      </c>
      <c r="E123" s="7">
        <v>4</v>
      </c>
      <c r="F123" s="56">
        <v>97.058823529411768</v>
      </c>
      <c r="G123" s="7">
        <f>E123*F123</f>
        <v>388.23529411764707</v>
      </c>
    </row>
    <row r="124" spans="2:9" ht="165" x14ac:dyDescent="0.25">
      <c r="D124" s="3" t="s">
        <v>53</v>
      </c>
      <c r="F124" s="56"/>
    </row>
    <row r="125" spans="2:9" x14ac:dyDescent="0.25">
      <c r="D125" s="3"/>
      <c r="F125" s="56"/>
    </row>
    <row r="126" spans="2:9" x14ac:dyDescent="0.25">
      <c r="B126" s="25" t="s">
        <v>133</v>
      </c>
      <c r="C126" t="s">
        <v>11</v>
      </c>
      <c r="D126" s="3" t="s">
        <v>54</v>
      </c>
      <c r="E126" s="7">
        <v>8.6</v>
      </c>
      <c r="F126" s="56">
        <v>80.294117647058826</v>
      </c>
      <c r="G126" s="7">
        <f>E126*F126</f>
        <v>690.52941176470586</v>
      </c>
    </row>
    <row r="127" spans="2:9" ht="180" x14ac:dyDescent="0.25">
      <c r="D127" s="3" t="s">
        <v>163</v>
      </c>
    </row>
    <row r="129" spans="2:7" s="1" customFormat="1" x14ac:dyDescent="0.25">
      <c r="B129" s="33" t="s">
        <v>55</v>
      </c>
      <c r="C129" s="2"/>
      <c r="D129" s="38"/>
      <c r="E129" s="8"/>
      <c r="F129" s="8"/>
      <c r="G129" s="8">
        <f>SUM(G120+G123+G126)</f>
        <v>1186.5966386554621</v>
      </c>
    </row>
    <row r="131" spans="2:7" x14ac:dyDescent="0.25">
      <c r="B131" s="30" t="s">
        <v>14</v>
      </c>
      <c r="C131" s="23" t="s">
        <v>10</v>
      </c>
      <c r="D131" s="38" t="s">
        <v>86</v>
      </c>
      <c r="E131" s="19"/>
      <c r="F131" s="19"/>
      <c r="G131" s="19"/>
    </row>
    <row r="132" spans="2:7" x14ac:dyDescent="0.25">
      <c r="B132" s="31" t="s">
        <v>102</v>
      </c>
      <c r="C132" s="23" t="s">
        <v>13</v>
      </c>
      <c r="D132" s="38" t="s">
        <v>88</v>
      </c>
      <c r="E132" s="19"/>
      <c r="F132" s="19"/>
      <c r="G132" s="19"/>
    </row>
    <row r="133" spans="2:7" x14ac:dyDescent="0.25">
      <c r="B133" s="31" t="s">
        <v>103</v>
      </c>
      <c r="C133" s="23" t="s">
        <v>8</v>
      </c>
      <c r="D133" s="38" t="s">
        <v>56</v>
      </c>
      <c r="E133" s="19"/>
      <c r="F133" s="19"/>
      <c r="G133" s="19"/>
    </row>
    <row r="135" spans="2:7" ht="30" x14ac:dyDescent="0.25">
      <c r="B135" s="25" t="s">
        <v>134</v>
      </c>
      <c r="C135" s="5" t="s">
        <v>11</v>
      </c>
      <c r="D135" s="3" t="s">
        <v>182</v>
      </c>
      <c r="E135" s="13">
        <v>1</v>
      </c>
      <c r="F135" s="13">
        <v>40.705882352941174</v>
      </c>
      <c r="G135" s="13">
        <f>E135*F135</f>
        <v>40.705882352941174</v>
      </c>
    </row>
    <row r="136" spans="2:7" ht="135" x14ac:dyDescent="0.25">
      <c r="D136" s="3" t="s">
        <v>164</v>
      </c>
    </row>
    <row r="137" spans="2:7" x14ac:dyDescent="0.25">
      <c r="D137" s="3"/>
    </row>
    <row r="138" spans="2:7" ht="30" x14ac:dyDescent="0.25">
      <c r="B138" s="25" t="s">
        <v>135</v>
      </c>
      <c r="C138" s="5" t="s">
        <v>11</v>
      </c>
      <c r="D138" s="3" t="s">
        <v>81</v>
      </c>
      <c r="E138" s="13">
        <v>18</v>
      </c>
      <c r="F138" s="13">
        <v>156.95798319327733</v>
      </c>
      <c r="G138" s="13">
        <f>E138*F138</f>
        <v>2825.2436974789921</v>
      </c>
    </row>
    <row r="139" spans="2:7" ht="195" x14ac:dyDescent="0.25">
      <c r="D139" s="3" t="s">
        <v>192</v>
      </c>
    </row>
    <row r="141" spans="2:7" x14ac:dyDescent="0.25">
      <c r="B141" s="25" t="s">
        <v>136</v>
      </c>
      <c r="C141" t="s">
        <v>11</v>
      </c>
      <c r="D141" s="3" t="s">
        <v>57</v>
      </c>
      <c r="E141" s="7">
        <v>18</v>
      </c>
      <c r="F141" s="7">
        <v>11.092436974789916</v>
      </c>
      <c r="G141" s="7">
        <f>E141*F141</f>
        <v>199.66386554621849</v>
      </c>
    </row>
    <row r="142" spans="2:7" x14ac:dyDescent="0.25">
      <c r="D142" s="3" t="s">
        <v>58</v>
      </c>
    </row>
    <row r="143" spans="2:7" x14ac:dyDescent="0.25">
      <c r="D143" s="3"/>
    </row>
    <row r="144" spans="2:7" x14ac:dyDescent="0.25">
      <c r="B144" s="32"/>
      <c r="C144" s="18"/>
      <c r="D144" s="41" t="s">
        <v>79</v>
      </c>
      <c r="E144" s="19"/>
      <c r="F144" s="19"/>
      <c r="G144" s="8">
        <f>G141+G138+G135</f>
        <v>3065.6134453781515</v>
      </c>
    </row>
    <row r="146" spans="1:7" x14ac:dyDescent="0.25">
      <c r="B146" s="30" t="s">
        <v>14</v>
      </c>
      <c r="C146" s="22" t="s">
        <v>10</v>
      </c>
      <c r="D146" s="38" t="s">
        <v>86</v>
      </c>
      <c r="E146" s="8"/>
      <c r="F146" s="8"/>
      <c r="G146" s="8"/>
    </row>
    <row r="147" spans="1:7" x14ac:dyDescent="0.25">
      <c r="B147" s="31" t="s">
        <v>102</v>
      </c>
      <c r="C147" s="22" t="s">
        <v>13</v>
      </c>
      <c r="D147" s="38" t="s">
        <v>88</v>
      </c>
      <c r="E147" s="8"/>
      <c r="F147" s="8"/>
      <c r="G147" s="8"/>
    </row>
    <row r="148" spans="1:7" x14ac:dyDescent="0.25">
      <c r="A148" s="20"/>
      <c r="B148" s="31" t="s">
        <v>103</v>
      </c>
      <c r="C148" s="22" t="s">
        <v>10</v>
      </c>
      <c r="D148" s="38" t="s">
        <v>92</v>
      </c>
      <c r="E148" s="8"/>
      <c r="F148" s="8"/>
      <c r="G148" s="8"/>
    </row>
    <row r="150" spans="1:7" ht="30" x14ac:dyDescent="0.25">
      <c r="B150" s="25" t="s">
        <v>137</v>
      </c>
      <c r="C150" s="5" t="s">
        <v>11</v>
      </c>
      <c r="D150" s="3" t="s">
        <v>191</v>
      </c>
      <c r="E150" s="13">
        <v>2</v>
      </c>
      <c r="F150" s="57">
        <v>936.21848739495795</v>
      </c>
      <c r="G150" s="13">
        <f>E150*F150</f>
        <v>1872.4369747899159</v>
      </c>
    </row>
    <row r="151" spans="1:7" ht="225" x14ac:dyDescent="0.25">
      <c r="D151" s="3" t="s">
        <v>193</v>
      </c>
      <c r="F151" s="57"/>
    </row>
    <row r="152" spans="1:7" x14ac:dyDescent="0.25">
      <c r="F152" s="57"/>
    </row>
    <row r="153" spans="1:7" ht="30" x14ac:dyDescent="0.25">
      <c r="B153" s="25" t="s">
        <v>138</v>
      </c>
      <c r="C153" s="5" t="s">
        <v>11</v>
      </c>
      <c r="D153" s="3" t="s">
        <v>156</v>
      </c>
      <c r="E153" s="13">
        <v>1</v>
      </c>
      <c r="F153" s="57">
        <v>665.54621848739498</v>
      </c>
      <c r="G153" s="13">
        <f>E153*F153</f>
        <v>665.54621848739498</v>
      </c>
    </row>
    <row r="154" spans="1:7" ht="90" x14ac:dyDescent="0.25">
      <c r="D154" s="3" t="s">
        <v>59</v>
      </c>
    </row>
    <row r="156" spans="1:7" x14ac:dyDescent="0.25">
      <c r="B156" s="32"/>
      <c r="C156" s="18"/>
      <c r="D156" s="38" t="s">
        <v>79</v>
      </c>
      <c r="E156" s="19"/>
      <c r="F156" s="19"/>
      <c r="G156" s="8">
        <f>G150+G153</f>
        <v>2537.9831932773109</v>
      </c>
    </row>
    <row r="158" spans="1:7" x14ac:dyDescent="0.25">
      <c r="B158" s="30" t="s">
        <v>14</v>
      </c>
      <c r="C158" s="22" t="s">
        <v>10</v>
      </c>
      <c r="D158" s="38" t="s">
        <v>86</v>
      </c>
      <c r="E158" s="19"/>
      <c r="F158" s="19"/>
      <c r="G158" s="19"/>
    </row>
    <row r="159" spans="1:7" x14ac:dyDescent="0.25">
      <c r="B159" s="31" t="s">
        <v>102</v>
      </c>
      <c r="C159" s="22" t="s">
        <v>93</v>
      </c>
      <c r="D159" s="38" t="s">
        <v>94</v>
      </c>
      <c r="E159" s="19"/>
      <c r="F159" s="19"/>
      <c r="G159" s="19"/>
    </row>
    <row r="161" spans="1:9" x14ac:dyDescent="0.25">
      <c r="B161" s="25" t="s">
        <v>139</v>
      </c>
      <c r="C161" t="s">
        <v>11</v>
      </c>
      <c r="D161" s="3" t="s">
        <v>100</v>
      </c>
      <c r="E161" s="7">
        <v>1</v>
      </c>
      <c r="F161" s="7">
        <v>131.78991596638656</v>
      </c>
      <c r="G161" s="7">
        <f>E161*F161</f>
        <v>131.78991596638656</v>
      </c>
    </row>
    <row r="162" spans="1:9" ht="30" x14ac:dyDescent="0.25">
      <c r="D162" s="3" t="s">
        <v>60</v>
      </c>
    </row>
    <row r="164" spans="1:9" ht="30" x14ac:dyDescent="0.25">
      <c r="B164" s="25" t="s">
        <v>140</v>
      </c>
      <c r="C164" s="5" t="s">
        <v>11</v>
      </c>
      <c r="D164" s="3" t="s">
        <v>183</v>
      </c>
      <c r="E164" s="13">
        <v>1</v>
      </c>
      <c r="F164" s="13">
        <v>166.38655462184875</v>
      </c>
      <c r="G164" s="13">
        <f>E164*F164</f>
        <v>166.38655462184875</v>
      </c>
    </row>
    <row r="165" spans="1:9" ht="75" x14ac:dyDescent="0.25">
      <c r="D165" s="3" t="s">
        <v>61</v>
      </c>
      <c r="I165" s="7"/>
    </row>
    <row r="166" spans="1:9" x14ac:dyDescent="0.25">
      <c r="D166" s="3"/>
      <c r="I166" s="7"/>
    </row>
    <row r="167" spans="1:9" x14ac:dyDescent="0.25">
      <c r="A167" s="20"/>
      <c r="B167" s="32"/>
      <c r="C167" s="18"/>
      <c r="D167" s="38" t="s">
        <v>79</v>
      </c>
      <c r="E167" s="19"/>
      <c r="F167" s="19"/>
      <c r="G167" s="8">
        <f>G161+G164</f>
        <v>298.1764705882353</v>
      </c>
      <c r="I167" s="7"/>
    </row>
    <row r="168" spans="1:9" x14ac:dyDescent="0.25">
      <c r="A168" s="20"/>
      <c r="I168" s="13"/>
    </row>
    <row r="169" spans="1:9" x14ac:dyDescent="0.25">
      <c r="A169" s="20"/>
      <c r="B169" s="30" t="s">
        <v>14</v>
      </c>
      <c r="C169" s="22" t="s">
        <v>12</v>
      </c>
      <c r="D169" s="38" t="s">
        <v>95</v>
      </c>
      <c r="E169" s="19"/>
      <c r="F169" s="19"/>
      <c r="G169" s="19"/>
    </row>
    <row r="170" spans="1:9" x14ac:dyDescent="0.25">
      <c r="A170" s="20"/>
      <c r="B170" s="31" t="s">
        <v>102</v>
      </c>
      <c r="C170" s="22" t="s">
        <v>8</v>
      </c>
      <c r="D170" s="38" t="s">
        <v>96</v>
      </c>
      <c r="E170" s="19"/>
      <c r="F170" s="19"/>
      <c r="G170" s="19"/>
    </row>
    <row r="172" spans="1:9" x14ac:dyDescent="0.25">
      <c r="B172" s="25" t="s">
        <v>141</v>
      </c>
      <c r="C172" t="s">
        <v>11</v>
      </c>
      <c r="D172" s="3" t="s">
        <v>62</v>
      </c>
      <c r="E172" s="7">
        <v>1</v>
      </c>
      <c r="F172" s="56">
        <v>529.32773109243703</v>
      </c>
      <c r="G172" s="7">
        <f>E172*F172</f>
        <v>529.32773109243703</v>
      </c>
    </row>
    <row r="173" spans="1:9" ht="120" x14ac:dyDescent="0.25">
      <c r="D173" s="3" t="s">
        <v>165</v>
      </c>
      <c r="F173" s="56"/>
    </row>
    <row r="174" spans="1:9" x14ac:dyDescent="0.25">
      <c r="F174" s="56"/>
    </row>
    <row r="175" spans="1:9" x14ac:dyDescent="0.25">
      <c r="B175" s="25" t="s">
        <v>142</v>
      </c>
      <c r="C175" t="s">
        <v>11</v>
      </c>
      <c r="D175" s="6" t="s">
        <v>63</v>
      </c>
      <c r="E175" s="7">
        <v>6</v>
      </c>
      <c r="F175" s="56">
        <v>444.70588235294122</v>
      </c>
      <c r="G175" s="7">
        <f>E175*F175</f>
        <v>2668.2352941176473</v>
      </c>
    </row>
    <row r="176" spans="1:9" ht="120" x14ac:dyDescent="0.25">
      <c r="D176" s="3" t="s">
        <v>64</v>
      </c>
      <c r="F176" s="56"/>
    </row>
    <row r="177" spans="2:7" x14ac:dyDescent="0.25">
      <c r="F177" s="56"/>
    </row>
    <row r="178" spans="2:7" x14ac:dyDescent="0.25">
      <c r="B178" s="25" t="s">
        <v>143</v>
      </c>
      <c r="C178" t="s">
        <v>11</v>
      </c>
      <c r="D178" s="6" t="s">
        <v>65</v>
      </c>
      <c r="E178" s="7">
        <v>8.6999999999999993</v>
      </c>
      <c r="F178" s="56">
        <v>244.28571428571428</v>
      </c>
      <c r="G178" s="7">
        <f>E178*F178</f>
        <v>2125.2857142857142</v>
      </c>
    </row>
    <row r="179" spans="2:7" ht="165" x14ac:dyDescent="0.25">
      <c r="D179" s="3" t="s">
        <v>166</v>
      </c>
      <c r="F179" s="56"/>
    </row>
    <row r="180" spans="2:7" x14ac:dyDescent="0.25">
      <c r="F180" s="56"/>
    </row>
    <row r="181" spans="2:7" x14ac:dyDescent="0.25">
      <c r="B181" s="25" t="s">
        <v>144</v>
      </c>
      <c r="C181" t="s">
        <v>85</v>
      </c>
      <c r="D181" s="6" t="s">
        <v>66</v>
      </c>
      <c r="E181" s="7">
        <v>2.35</v>
      </c>
      <c r="F181" s="56">
        <v>236.0168067226891</v>
      </c>
      <c r="G181" s="7">
        <f>E181*F181</f>
        <v>554.63949579831944</v>
      </c>
    </row>
    <row r="182" spans="2:7" ht="150" x14ac:dyDescent="0.25">
      <c r="D182" s="3" t="s">
        <v>167</v>
      </c>
      <c r="F182" s="56"/>
    </row>
    <row r="183" spans="2:7" x14ac:dyDescent="0.25">
      <c r="F183" s="56"/>
    </row>
    <row r="184" spans="2:7" x14ac:dyDescent="0.25">
      <c r="B184" s="25" t="s">
        <v>148</v>
      </c>
      <c r="C184" t="s">
        <v>85</v>
      </c>
      <c r="D184" s="6" t="s">
        <v>70</v>
      </c>
      <c r="E184" s="7">
        <v>26.1</v>
      </c>
      <c r="F184" s="56">
        <v>172.52100840336135</v>
      </c>
      <c r="G184" s="7">
        <f>E184*F184</f>
        <v>4502.7983193277314</v>
      </c>
    </row>
    <row r="185" spans="2:7" ht="135" x14ac:dyDescent="0.25">
      <c r="D185" s="3" t="s">
        <v>168</v>
      </c>
      <c r="F185" s="56"/>
    </row>
    <row r="186" spans="2:7" x14ac:dyDescent="0.25">
      <c r="F186" s="56"/>
    </row>
    <row r="187" spans="2:7" x14ac:dyDescent="0.25">
      <c r="B187" s="25" t="s">
        <v>147</v>
      </c>
      <c r="C187" t="s">
        <v>84</v>
      </c>
      <c r="D187" s="6" t="s">
        <v>67</v>
      </c>
      <c r="E187" s="7">
        <v>4.5599999999999996</v>
      </c>
      <c r="F187" s="56">
        <v>145.31092436974791</v>
      </c>
      <c r="G187" s="7">
        <f>E187*F187</f>
        <v>662.61781512605046</v>
      </c>
    </row>
    <row r="188" spans="2:7" ht="150" x14ac:dyDescent="0.25">
      <c r="D188" s="3" t="s">
        <v>169</v>
      </c>
      <c r="F188" s="56"/>
    </row>
    <row r="189" spans="2:7" x14ac:dyDescent="0.25">
      <c r="F189" s="56"/>
    </row>
    <row r="190" spans="2:7" x14ac:dyDescent="0.25">
      <c r="B190" s="25" t="s">
        <v>146</v>
      </c>
      <c r="C190" t="s">
        <v>85</v>
      </c>
      <c r="D190" s="6" t="s">
        <v>68</v>
      </c>
      <c r="E190" s="7">
        <v>3.7</v>
      </c>
      <c r="F190" s="56">
        <v>121.79831932773109</v>
      </c>
      <c r="G190" s="7">
        <f>E190*F190</f>
        <v>450.65378151260506</v>
      </c>
    </row>
    <row r="191" spans="2:7" ht="105" x14ac:dyDescent="0.25">
      <c r="D191" s="3" t="s">
        <v>69</v>
      </c>
      <c r="F191" s="56"/>
    </row>
    <row r="192" spans="2:7" x14ac:dyDescent="0.25">
      <c r="F192" s="56"/>
    </row>
    <row r="193" spans="2:7" x14ac:dyDescent="0.25">
      <c r="B193" s="25" t="s">
        <v>145</v>
      </c>
      <c r="C193" t="s">
        <v>11</v>
      </c>
      <c r="D193" s="6" t="s">
        <v>71</v>
      </c>
      <c r="E193" s="7">
        <v>3</v>
      </c>
      <c r="F193" s="56">
        <v>6.6554621848739499</v>
      </c>
      <c r="G193" s="7">
        <f>E193*F193</f>
        <v>19.966386554621849</v>
      </c>
    </row>
    <row r="194" spans="2:7" ht="105" x14ac:dyDescent="0.25">
      <c r="D194" s="3" t="s">
        <v>157</v>
      </c>
      <c r="F194" s="56"/>
    </row>
    <row r="195" spans="2:7" x14ac:dyDescent="0.25">
      <c r="F195" s="56"/>
    </row>
    <row r="196" spans="2:7" x14ac:dyDescent="0.25">
      <c r="B196" s="25" t="s">
        <v>149</v>
      </c>
      <c r="C196" t="s">
        <v>11</v>
      </c>
      <c r="D196" s="6" t="s">
        <v>72</v>
      </c>
      <c r="E196" s="7">
        <v>6</v>
      </c>
      <c r="F196" s="56">
        <v>80.672268907563023</v>
      </c>
      <c r="G196" s="7">
        <f>E196*F196</f>
        <v>484.03361344537814</v>
      </c>
    </row>
    <row r="197" spans="2:7" ht="30" x14ac:dyDescent="0.25">
      <c r="D197" s="3" t="s">
        <v>73</v>
      </c>
      <c r="F197" s="56"/>
    </row>
    <row r="198" spans="2:7" x14ac:dyDescent="0.25">
      <c r="D198" s="3"/>
      <c r="F198" s="56"/>
    </row>
    <row r="199" spans="2:7" x14ac:dyDescent="0.25">
      <c r="B199" s="25" t="s">
        <v>150</v>
      </c>
      <c r="C199" t="s">
        <v>75</v>
      </c>
      <c r="D199" s="3" t="s">
        <v>74</v>
      </c>
      <c r="E199" s="7">
        <v>8.6999999999999993</v>
      </c>
      <c r="F199" s="56">
        <v>27.731092436974791</v>
      </c>
      <c r="G199" s="7">
        <f>E199*F199</f>
        <v>241.26050420168067</v>
      </c>
    </row>
    <row r="200" spans="2:7" ht="90" x14ac:dyDescent="0.25">
      <c r="D200" s="3" t="s">
        <v>158</v>
      </c>
    </row>
    <row r="202" spans="2:7" s="1" customFormat="1" x14ac:dyDescent="0.25">
      <c r="B202" s="33"/>
      <c r="C202" s="2"/>
      <c r="D202" s="38" t="s">
        <v>79</v>
      </c>
      <c r="E202" s="8"/>
      <c r="F202" s="8"/>
      <c r="G202" s="8">
        <f>SUM(G172:G199)</f>
        <v>12238.818655462184</v>
      </c>
    </row>
    <row r="204" spans="2:7" x14ac:dyDescent="0.25">
      <c r="B204" s="30" t="s">
        <v>14</v>
      </c>
      <c r="C204" s="22" t="s">
        <v>97</v>
      </c>
      <c r="D204" s="38" t="s">
        <v>98</v>
      </c>
      <c r="E204" s="19"/>
      <c r="F204" s="19"/>
      <c r="G204" s="19"/>
    </row>
    <row r="206" spans="2:7" x14ac:dyDescent="0.25">
      <c r="B206" s="25" t="s">
        <v>151</v>
      </c>
      <c r="C206" t="s">
        <v>99</v>
      </c>
      <c r="D206" s="6" t="s">
        <v>76</v>
      </c>
      <c r="E206" s="7">
        <v>1</v>
      </c>
      <c r="F206" s="56">
        <v>776.47058823529414</v>
      </c>
      <c r="G206" s="7">
        <f>E206*F206</f>
        <v>776.47058823529414</v>
      </c>
    </row>
    <row r="207" spans="2:7" x14ac:dyDescent="0.25">
      <c r="D207" s="6" t="s">
        <v>77</v>
      </c>
      <c r="F207" s="56"/>
    </row>
    <row r="208" spans="2:7" x14ac:dyDescent="0.25">
      <c r="F208" s="56"/>
    </row>
    <row r="209" spans="1:7" x14ac:dyDescent="0.25">
      <c r="B209" s="25" t="s">
        <v>151</v>
      </c>
      <c r="C209" t="s">
        <v>99</v>
      </c>
      <c r="D209" s="6" t="s">
        <v>78</v>
      </c>
      <c r="E209" s="7">
        <v>1</v>
      </c>
      <c r="F209" s="56">
        <v>277.31092436974791</v>
      </c>
      <c r="G209" s="7">
        <f>E209*F209</f>
        <v>277.31092436974791</v>
      </c>
    </row>
    <row r="210" spans="1:7" x14ac:dyDescent="0.25">
      <c r="D210" s="3" t="s">
        <v>82</v>
      </c>
    </row>
    <row r="212" spans="1:7" x14ac:dyDescent="0.25">
      <c r="B212" s="32"/>
      <c r="C212" s="18"/>
      <c r="D212" s="38" t="s">
        <v>79</v>
      </c>
      <c r="E212" s="8"/>
      <c r="F212" s="8"/>
      <c r="G212" s="8">
        <f>G206+G209</f>
        <v>1053.7815126050421</v>
      </c>
    </row>
    <row r="213" spans="1:7" x14ac:dyDescent="0.25">
      <c r="B213" s="26"/>
      <c r="C213" s="20"/>
      <c r="D213" s="43"/>
      <c r="E213" s="24"/>
      <c r="F213" s="24"/>
      <c r="G213" s="24"/>
    </row>
    <row r="214" spans="1:7" x14ac:dyDescent="0.25">
      <c r="A214" s="20"/>
      <c r="B214" s="30" t="s">
        <v>14</v>
      </c>
      <c r="C214" s="22" t="s">
        <v>13</v>
      </c>
      <c r="D214" s="38" t="s">
        <v>184</v>
      </c>
      <c r="E214" s="19"/>
      <c r="F214" s="19"/>
      <c r="G214" s="19"/>
    </row>
    <row r="215" spans="1:7" x14ac:dyDescent="0.25">
      <c r="A215" s="20"/>
      <c r="B215" s="31" t="s">
        <v>102</v>
      </c>
      <c r="C215" s="22" t="s">
        <v>8</v>
      </c>
      <c r="D215" s="38" t="s">
        <v>186</v>
      </c>
      <c r="E215" s="19"/>
      <c r="F215" s="19"/>
      <c r="G215" s="19"/>
    </row>
    <row r="217" spans="1:7" x14ac:dyDescent="0.25">
      <c r="B217" s="25" t="s">
        <v>185</v>
      </c>
      <c r="C217" t="s">
        <v>9</v>
      </c>
      <c r="D217" s="3" t="s">
        <v>186</v>
      </c>
      <c r="E217" s="7">
        <v>1</v>
      </c>
      <c r="F217" s="7">
        <v>3361.3445378151264</v>
      </c>
      <c r="G217" s="7">
        <f>E217*F217</f>
        <v>3361.3445378151264</v>
      </c>
    </row>
    <row r="218" spans="1:7" ht="330" x14ac:dyDescent="0.25">
      <c r="D218" s="3" t="s">
        <v>188</v>
      </c>
    </row>
    <row r="219" spans="1:7" x14ac:dyDescent="0.25">
      <c r="D219" s="3"/>
    </row>
    <row r="220" spans="1:7" x14ac:dyDescent="0.25">
      <c r="B220" s="32"/>
      <c r="C220" s="18"/>
      <c r="D220" s="38" t="s">
        <v>79</v>
      </c>
      <c r="E220" s="8"/>
      <c r="F220" s="8"/>
      <c r="G220" s="8">
        <f>G217</f>
        <v>3361.3445378151264</v>
      </c>
    </row>
    <row r="221" spans="1:7" x14ac:dyDescent="0.25">
      <c r="B221" s="26"/>
      <c r="C221" s="20"/>
      <c r="D221" s="43"/>
      <c r="E221" s="24"/>
      <c r="F221" s="24"/>
      <c r="G221" s="24"/>
    </row>
    <row r="222" spans="1:7" ht="16.5" thickBot="1" x14ac:dyDescent="0.3">
      <c r="C222" s="49"/>
      <c r="D222" s="50" t="s">
        <v>197</v>
      </c>
      <c r="E222" s="48"/>
      <c r="F222" s="48"/>
      <c r="G222" s="48"/>
    </row>
    <row r="223" spans="1:7" x14ac:dyDescent="0.25">
      <c r="B223" s="26"/>
      <c r="C223" s="20"/>
      <c r="D223" s="43"/>
      <c r="E223" s="24"/>
      <c r="F223" s="24"/>
      <c r="G223" s="24"/>
    </row>
    <row r="224" spans="1:7" s="1" customFormat="1" x14ac:dyDescent="0.25">
      <c r="B224" s="46"/>
      <c r="C224" s="46"/>
      <c r="D224" s="30" t="s">
        <v>194</v>
      </c>
      <c r="E224" s="8" t="s">
        <v>199</v>
      </c>
      <c r="F224" s="8"/>
      <c r="G224" s="51">
        <f>SUM(G21+G32+G74+G82+G115+G129+G144+G156+G167+G202+G212+G220)</f>
        <v>44844.462084033614</v>
      </c>
    </row>
    <row r="225" spans="2:7" s="1" customFormat="1" x14ac:dyDescent="0.25">
      <c r="B225" s="45"/>
      <c r="C225" s="46"/>
      <c r="D225" s="43"/>
      <c r="E225" s="24"/>
      <c r="F225" s="24"/>
      <c r="G225" s="47"/>
    </row>
    <row r="226" spans="2:7" s="1" customFormat="1" x14ac:dyDescent="0.25">
      <c r="B226" s="46"/>
      <c r="C226" s="46"/>
      <c r="D226" s="30" t="s">
        <v>198</v>
      </c>
      <c r="E226" s="51">
        <f>G224</f>
        <v>44844.462084033614</v>
      </c>
      <c r="F226" s="8" t="s">
        <v>196</v>
      </c>
      <c r="G226" s="51">
        <f>E226*13%</f>
        <v>5829.7800709243702</v>
      </c>
    </row>
    <row r="227" spans="2:7" s="46" customFormat="1" x14ac:dyDescent="0.25">
      <c r="B227" s="45"/>
      <c r="D227" s="43"/>
      <c r="E227" s="24"/>
      <c r="F227" s="24"/>
      <c r="G227" s="47"/>
    </row>
    <row r="228" spans="2:7" s="1" customFormat="1" x14ac:dyDescent="0.25">
      <c r="B228" s="46"/>
      <c r="C228" s="46"/>
      <c r="D228" s="30" t="s">
        <v>195</v>
      </c>
      <c r="E228" s="51">
        <f>G224</f>
        <v>44844.462084033614</v>
      </c>
      <c r="F228" s="8" t="s">
        <v>196</v>
      </c>
      <c r="G228" s="51">
        <f>E228*6%</f>
        <v>2690.6677250420166</v>
      </c>
    </row>
    <row r="229" spans="2:7" x14ac:dyDescent="0.25">
      <c r="G229" s="27"/>
    </row>
    <row r="230" spans="2:7" x14ac:dyDescent="0.25">
      <c r="G230" s="27"/>
    </row>
    <row r="231" spans="2:7" x14ac:dyDescent="0.25">
      <c r="C231" s="46"/>
      <c r="D231" s="33" t="s">
        <v>197</v>
      </c>
      <c r="E231" s="8"/>
      <c r="F231" s="8"/>
      <c r="G231" s="51">
        <f>G224+G226+G228</f>
        <v>53364.909879999999</v>
      </c>
    </row>
    <row r="232" spans="2:7" x14ac:dyDescent="0.25">
      <c r="G232" s="27"/>
    </row>
    <row r="233" spans="2:7" x14ac:dyDescent="0.25">
      <c r="D233" s="30" t="s">
        <v>200</v>
      </c>
      <c r="E233" s="51">
        <f>G231</f>
        <v>53364.909879999999</v>
      </c>
      <c r="F233" s="51" t="s">
        <v>201</v>
      </c>
      <c r="G233" s="51">
        <f>E233*21%</f>
        <v>11206.6310748</v>
      </c>
    </row>
    <row r="234" spans="2:7" x14ac:dyDescent="0.25">
      <c r="G234" s="27"/>
    </row>
    <row r="235" spans="2:7" s="1" customFormat="1" x14ac:dyDescent="0.25">
      <c r="C235" s="46"/>
      <c r="D235" s="52" t="s">
        <v>202</v>
      </c>
      <c r="E235" s="53"/>
      <c r="F235" s="53"/>
      <c r="G235" s="54">
        <f>G231+G233</f>
        <v>64571.540954800003</v>
      </c>
    </row>
    <row r="237" spans="2:7" x14ac:dyDescent="0.25">
      <c r="D237" s="6" t="s">
        <v>203</v>
      </c>
    </row>
    <row r="238" spans="2:7" x14ac:dyDescent="0.25">
      <c r="D238" s="59" t="s">
        <v>204</v>
      </c>
      <c r="E238" s="55"/>
      <c r="F238" s="55"/>
      <c r="G238" s="55"/>
    </row>
  </sheetData>
  <pageMargins left="0.7" right="0.7" top="0.75" bottom="0.75" header="0.3" footer="0.3"/>
  <pageSetup paperSize="9" scale="62" orientation="portrait" horizontalDpi="300" verticalDpi="300" r:id="rId1"/>
  <rowBreaks count="9" manualBreakCount="9">
    <brk id="32" max="16383" man="1"/>
    <brk id="48" max="16383" man="1"/>
    <brk id="63" max="16383" man="1"/>
    <brk id="98" max="16383" man="1"/>
    <brk id="124" max="16383" man="1"/>
    <brk id="151" max="16383" man="1"/>
    <brk id="182" max="16383" man="1"/>
    <brk id="212" max="16383" man="1"/>
    <brk id="22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BAA6D189016964A897AAC1E191C3ADF" ma:contentTypeVersion="14" ma:contentTypeDescription="Crea un document nou" ma:contentTypeScope="" ma:versionID="79df53f1ac942533ac1c36821df93b2c">
  <xsd:schema xmlns:xsd="http://www.w3.org/2001/XMLSchema" xmlns:xs="http://www.w3.org/2001/XMLSchema" xmlns:p="http://schemas.microsoft.com/office/2006/metadata/properties" xmlns:ns2="d5de3737-7e08-4d0a-bc75-2a45980ef942" xmlns:ns3="ac5c9a77-5c20-490e-9e8d-1f987c7975b8" targetNamespace="http://schemas.microsoft.com/office/2006/metadata/properties" ma:root="true" ma:fieldsID="df7da64319a7cf6724799992439811b8" ns2:_="" ns3:_="">
    <xsd:import namespace="d5de3737-7e08-4d0a-bc75-2a45980ef942"/>
    <xsd:import namespace="ac5c9a77-5c20-490e-9e8d-1f987c7975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de3737-7e08-4d0a-bc75-2a45980ef9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5c9a77-5c20-490e-9e8d-1f987c7975b8"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6d6f701-28cd-405d-a041-0ac69ad37d70}" ma:internalName="TaxCatchAll" ma:showField="CatchAllData" ma:web="ac5c9a77-5c20-490e-9e8d-1f987c7975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de3737-7e08-4d0a-bc75-2a45980ef942">
      <Terms xmlns="http://schemas.microsoft.com/office/infopath/2007/PartnerControls"/>
    </lcf76f155ced4ddcb4097134ff3c332f>
    <TaxCatchAll xmlns="ac5c9a77-5c20-490e-9e8d-1f987c7975b8" xsi:nil="true"/>
  </documentManagement>
</p:properties>
</file>

<file path=customXml/itemProps1.xml><?xml version="1.0" encoding="utf-8"?>
<ds:datastoreItem xmlns:ds="http://schemas.openxmlformats.org/officeDocument/2006/customXml" ds:itemID="{E4F6A995-BBB8-49B0-874A-EE4A748DAA1A}">
  <ds:schemaRefs>
    <ds:schemaRef ds:uri="http://schemas.microsoft.com/sharepoint/v3/contenttype/forms"/>
  </ds:schemaRefs>
</ds:datastoreItem>
</file>

<file path=customXml/itemProps2.xml><?xml version="1.0" encoding="utf-8"?>
<ds:datastoreItem xmlns:ds="http://schemas.openxmlformats.org/officeDocument/2006/customXml" ds:itemID="{B43C6CAF-63D9-4AE5-BC6F-95BDA92282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de3737-7e08-4d0a-bc75-2a45980ef942"/>
    <ds:schemaRef ds:uri="ac5c9a77-5c20-490e-9e8d-1f987c7975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75A2F3B-959B-49A3-BC96-F343594CE525}">
  <ds:schemaRefs>
    <ds:schemaRef ds:uri="http://schemas.microsoft.com/office/2006/metadata/properties"/>
    <ds:schemaRef ds:uri="http://purl.org/dc/dcmitype/"/>
    <ds:schemaRef ds:uri="http://schemas.microsoft.com/office/2006/documentManagement/types"/>
    <ds:schemaRef ds:uri="http://purl.org/dc/elements/1.1/"/>
    <ds:schemaRef ds:uri="http://www.w3.org/XML/1998/namespace"/>
    <ds:schemaRef ds:uri="d5de3737-7e08-4d0a-bc75-2a45980ef942"/>
    <ds:schemaRef ds:uri="http://schemas.microsoft.com/office/infopath/2007/PartnerControls"/>
    <ds:schemaRef ds:uri="http://schemas.openxmlformats.org/package/2006/metadata/core-properties"/>
    <ds:schemaRef ds:uri="ac5c9a77-5c20-490e-9e8d-1f987c7975b8"/>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Full1</vt:lpstr>
    </vt:vector>
  </TitlesOfParts>
  <Manager/>
  <Company>Fujitsu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Reimondez Fernandez, Marcos</dc:creator>
  <cp:keywords/>
  <dc:description/>
  <cp:lastModifiedBy>Gassó i Arisa, Victor</cp:lastModifiedBy>
  <cp:revision/>
  <cp:lastPrinted>2025-11-18T08:01:12Z</cp:lastPrinted>
  <dcterms:created xsi:type="dcterms:W3CDTF">2025-10-17T12:50:12Z</dcterms:created>
  <dcterms:modified xsi:type="dcterms:W3CDTF">2025-11-18T11:17:21Z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0x010100DBAA6D189016964A897AAC1E191C3ADF</vt:lpwstr>
  </property>
  <property fmtid="{D5CDD505-2E9C-101B-9397-08002B2CF9AE}" pid="3" name="MediaServiceImageTags">
    <vt:lpwstr/>
  </property>
</Properties>
</file>